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0" windowWidth="23655" windowHeight="9465" activeTab="1"/>
  </bookViews>
  <sheets>
    <sheet name="Prog indice" sheetId="5" r:id="rId1"/>
    <sheet name="Programmation" sheetId="4" r:id="rId2"/>
  </sheets>
  <externalReferences>
    <externalReference r:id="rId3"/>
  </externalReferences>
  <definedNames>
    <definedName name="_xlnm.Print_Area" localSheetId="0">'Prog indice'!$A$1:$D$23</definedName>
    <definedName name="_xlnm.Print_Area" localSheetId="1">Programmation!$A$1:$G$71</definedName>
  </definedNames>
  <calcPr calcId="124519"/>
</workbook>
</file>

<file path=xl/calcChain.xml><?xml version="1.0" encoding="utf-8"?>
<calcChain xmlns="http://schemas.openxmlformats.org/spreadsheetml/2006/main">
  <c r="B8" i="5"/>
  <c r="B9"/>
  <c r="B10"/>
  <c r="B11"/>
  <c r="B19" s="1"/>
  <c r="B12"/>
  <c r="B13"/>
  <c r="B14"/>
  <c r="B15"/>
  <c r="B16"/>
  <c r="B17"/>
  <c r="B18"/>
  <c r="G64" i="4"/>
  <c r="F64"/>
  <c r="E64"/>
  <c r="D64"/>
  <c r="C64"/>
  <c r="B64"/>
  <c r="G63"/>
  <c r="F63"/>
  <c r="E63"/>
  <c r="D63"/>
  <c r="C63"/>
  <c r="B63"/>
  <c r="G62"/>
  <c r="F62"/>
  <c r="E62"/>
  <c r="D62"/>
  <c r="C62"/>
  <c r="B62"/>
  <c r="G61"/>
  <c r="F61"/>
  <c r="E61"/>
  <c r="D61"/>
  <c r="C61"/>
  <c r="B61"/>
  <c r="G60"/>
  <c r="F60"/>
  <c r="E60"/>
  <c r="D60"/>
  <c r="C60"/>
  <c r="B60"/>
  <c r="G59"/>
  <c r="F59"/>
  <c r="E59"/>
  <c r="D59"/>
  <c r="C59"/>
  <c r="B59"/>
  <c r="G58"/>
  <c r="F58"/>
  <c r="E58"/>
  <c r="D58"/>
  <c r="C58"/>
  <c r="B58"/>
  <c r="G57"/>
  <c r="F57"/>
  <c r="E57"/>
  <c r="D57"/>
  <c r="C57"/>
  <c r="B57"/>
  <c r="G56"/>
  <c r="F56"/>
  <c r="E56"/>
  <c r="D56"/>
  <c r="C56"/>
  <c r="B56"/>
  <c r="G55"/>
  <c r="F55"/>
  <c r="F65" s="1"/>
  <c r="E55"/>
  <c r="E65" s="1"/>
  <c r="D55"/>
  <c r="C55"/>
  <c r="B55"/>
  <c r="B65" s="1"/>
  <c r="G54"/>
  <c r="G65" s="1"/>
  <c r="F54"/>
  <c r="E54"/>
  <c r="D54"/>
  <c r="D65" s="1"/>
  <c r="C54"/>
  <c r="C65" s="1"/>
  <c r="B54"/>
  <c r="E51"/>
  <c r="D49"/>
  <c r="D51" s="1"/>
  <c r="D67" s="1"/>
  <c r="C49"/>
  <c r="F45"/>
  <c r="G45" s="1"/>
  <c r="C45"/>
  <c r="B45"/>
  <c r="C42"/>
  <c r="B42"/>
  <c r="B51" s="1"/>
  <c r="C41"/>
  <c r="B41"/>
  <c r="F38"/>
  <c r="G38" s="1"/>
  <c r="G37"/>
  <c r="F37"/>
  <c r="D37"/>
  <c r="C37"/>
  <c r="C51" s="1"/>
  <c r="C67" s="1"/>
  <c r="B37"/>
  <c r="E30"/>
  <c r="F30" s="1"/>
  <c r="G30" s="1"/>
  <c r="D30"/>
  <c r="C30"/>
  <c r="B30"/>
  <c r="G29"/>
  <c r="F29"/>
  <c r="E29"/>
  <c r="D29"/>
  <c r="C29"/>
  <c r="B29"/>
  <c r="E28"/>
  <c r="F28" s="1"/>
  <c r="G28" s="1"/>
  <c r="D28"/>
  <c r="C28"/>
  <c r="B28"/>
  <c r="G27"/>
  <c r="F27"/>
  <c r="E27"/>
  <c r="D27"/>
  <c r="C27"/>
  <c r="B27"/>
  <c r="E26"/>
  <c r="F26" s="1"/>
  <c r="G26" s="1"/>
  <c r="D26"/>
  <c r="C26"/>
  <c r="B26"/>
  <c r="G25"/>
  <c r="F25"/>
  <c r="E25"/>
  <c r="D25"/>
  <c r="C25"/>
  <c r="B25"/>
  <c r="E24"/>
  <c r="F24" s="1"/>
  <c r="G24" s="1"/>
  <c r="D24"/>
  <c r="C24"/>
  <c r="B24"/>
  <c r="G23"/>
  <c r="G31" s="1"/>
  <c r="F23"/>
  <c r="E23"/>
  <c r="E31" s="1"/>
  <c r="D23"/>
  <c r="D31" s="1"/>
  <c r="C23"/>
  <c r="C31" s="1"/>
  <c r="B23"/>
  <c r="B31" s="1"/>
  <c r="G20"/>
  <c r="F20"/>
  <c r="E20"/>
  <c r="D20"/>
  <c r="C20"/>
  <c r="B20"/>
  <c r="E19"/>
  <c r="F19" s="1"/>
  <c r="G19" s="1"/>
  <c r="D19"/>
  <c r="C19"/>
  <c r="B19"/>
  <c r="G18"/>
  <c r="F18"/>
  <c r="E18"/>
  <c r="D18"/>
  <c r="C18"/>
  <c r="B18"/>
  <c r="E17"/>
  <c r="F17" s="1"/>
  <c r="G17" s="1"/>
  <c r="D17"/>
  <c r="C17"/>
  <c r="B17"/>
  <c r="G16"/>
  <c r="F16"/>
  <c r="E16"/>
  <c r="D16"/>
  <c r="C16"/>
  <c r="B16"/>
  <c r="E15"/>
  <c r="F15" s="1"/>
  <c r="G15" s="1"/>
  <c r="D15"/>
  <c r="C15"/>
  <c r="B15"/>
  <c r="G14"/>
  <c r="F14"/>
  <c r="E14"/>
  <c r="D14"/>
  <c r="C14"/>
  <c r="B14"/>
  <c r="E13"/>
  <c r="F13" s="1"/>
  <c r="G13" s="1"/>
  <c r="D13"/>
  <c r="D21" s="1"/>
  <c r="D32" s="1"/>
  <c r="C13"/>
  <c r="B13"/>
  <c r="G12"/>
  <c r="F12"/>
  <c r="F21" s="1"/>
  <c r="E12"/>
  <c r="D12"/>
  <c r="C12"/>
  <c r="C21" s="1"/>
  <c r="B12"/>
  <c r="B21" s="1"/>
  <c r="B32" s="1"/>
  <c r="F32" l="1"/>
  <c r="F31"/>
  <c r="G51"/>
  <c r="G67" s="1"/>
  <c r="B67"/>
  <c r="C32"/>
  <c r="G21"/>
  <c r="G32" s="1"/>
  <c r="E67"/>
  <c r="E74" s="1"/>
  <c r="E21"/>
  <c r="E32" s="1"/>
  <c r="F51"/>
  <c r="F67" s="1"/>
</calcChain>
</file>

<file path=xl/sharedStrings.xml><?xml version="1.0" encoding="utf-8"?>
<sst xmlns="http://schemas.openxmlformats.org/spreadsheetml/2006/main" count="106" uniqueCount="82">
  <si>
    <t>بــيــــان البرمجة الثلاثية لميزانية جماعة مكناس برسم سنوات 2019-2020 و 2021</t>
  </si>
  <si>
    <t>المركبات المالية</t>
  </si>
  <si>
    <t>الإنجازات</t>
  </si>
  <si>
    <t>توقعات البرمجة</t>
  </si>
  <si>
    <t>سنة 2016</t>
  </si>
  <si>
    <t>سنة 2017</t>
  </si>
  <si>
    <t>سنة 2018</t>
  </si>
  <si>
    <t>سنة 2019</t>
  </si>
  <si>
    <t>سنة 2020</t>
  </si>
  <si>
    <t>سنة 2021</t>
  </si>
  <si>
    <t>(ثمانية أشهر)</t>
  </si>
  <si>
    <t>(تقديرات الميزانية)</t>
  </si>
  <si>
    <t>الموارد التسيير</t>
  </si>
  <si>
    <t>1- موارد التسيير</t>
  </si>
  <si>
    <t>منتوج الضرائب و الرسوم المأذون للجماعة في تحصيلها طبقا للتشريع الجاري به العمل؛</t>
  </si>
  <si>
    <t>منتوج حصص الجماعة من ضرائب الدولة</t>
  </si>
  <si>
    <t>حصيلة الأتاوى المحدثة لفائدة الجماعة طبقا للتشريع الجاري به العمل؛</t>
  </si>
  <si>
    <t>حصيلة الأجور عن الخدمات المقدمة من طرف الجماعة؛</t>
  </si>
  <si>
    <t>حصيلة الغرامات طبقا للتشريع الجاري به العمل؛</t>
  </si>
  <si>
    <t>إمدادات التسيير الممنوحة من قبل الدول أو أشخاص الإعتبارية الخاضعة للقانون العام؛</t>
  </si>
  <si>
    <t>دخول الأملاك و المساهمات؛</t>
  </si>
  <si>
    <t>أموال المساعدات و الهبات و الوصايا؛</t>
  </si>
  <si>
    <t>مداخيل مختلفة والموارد الأخرى المقررة في القوانين و الأنظمة الجاري بها العمل.</t>
  </si>
  <si>
    <t>مجموع موارد التسيير</t>
  </si>
  <si>
    <t xml:space="preserve"> تحملات التسيير حسب البرامج</t>
  </si>
  <si>
    <t>الأجور و النفقات الأخرى المتعلقة بالموظفين؛</t>
  </si>
  <si>
    <t>النفقات المتعلقة بتسيير المرافق التابعة للجماعة</t>
  </si>
  <si>
    <t>النفقات المختلفة المتعلقة بتدخل الجماعة .</t>
  </si>
  <si>
    <t>المصاريف المتعلقة بإرجاع الدين و الإمدادات الممنوحة من لدن الجماعة؛</t>
  </si>
  <si>
    <t>النفقات المتعلقة بتنفيذ القرارات و  الأحكام القضلئية الصادرة ضد الجماعة؛</t>
  </si>
  <si>
    <t>النفقات المتعلقة بالتسديدات والتخفيضات و الإرجاعات الضريبية ؛</t>
  </si>
  <si>
    <t>النفقات الطارئة و المخصصات الاحتياطية؛</t>
  </si>
  <si>
    <t>النفقات المتعلقة بالالتزامات المالية الناتجة عن الاتفاقيات المبرمة من لدن الجماعة ؛</t>
  </si>
  <si>
    <t>مجموع تحملات التسيير</t>
  </si>
  <si>
    <t>فائض المداخيل المدفوع الى الجزء الثاني من الميزانية</t>
  </si>
  <si>
    <t>1- موارد التجهيز</t>
  </si>
  <si>
    <t>فوائض مداخيل الجزء الاول من الميزانية</t>
  </si>
  <si>
    <t>فوائض مداخيل السنوات المالية السابقة</t>
  </si>
  <si>
    <t>المخصصات المالية من الميزانية العامة للدولة؛</t>
  </si>
  <si>
    <t>حصيلة الإستغلالات و الأتاوى و حصص الأرباح؛</t>
  </si>
  <si>
    <t>حصيلة بيع المنقولات و العقارات؛</t>
  </si>
  <si>
    <t>إمدادات التجهيز الممنوحة من قبل الدولة أو الأشخاص الإعتبارية الخاضعة للقانون العام؛</t>
  </si>
  <si>
    <t>أموال المساهمات المالية المتاتية من اتفاقيات الشراكة و التعاون؛</t>
  </si>
  <si>
    <t>أموال المساهمات المالية المتأتية من المؤسسات و المقاولات التابعة للجماعة  أو المساهمة فيها؛</t>
  </si>
  <si>
    <t>حصيلة الإقتراضات المرخص بها؛</t>
  </si>
  <si>
    <t>أموال المساعدات و الهبات و الوصيا؛</t>
  </si>
  <si>
    <t>مداخيل التجهيز المختلفة و المواريد الأخرى المقررة في القوانين و  الأنظمة الجاري بها العمل.</t>
  </si>
  <si>
    <t>2- أرصدة الحسابات الخصوصية</t>
  </si>
  <si>
    <t>أرصدة الحسابات المرصدة لأمور خصوصية؛</t>
  </si>
  <si>
    <t>أرصدة حسابات النفقات من المخصصات</t>
  </si>
  <si>
    <t>مجموع موارد التجهيز</t>
  </si>
  <si>
    <t xml:space="preserve"> تحملات التجهيز حسب البرامج</t>
  </si>
  <si>
    <t>نفقات الأشغال و جميع برامج التجهيز التي تدخل في اختصاصات الجماعة الترتبية :</t>
  </si>
  <si>
    <t>- مصاريف الدراسات العامة و التقنية؛</t>
  </si>
  <si>
    <t>- اقتناءات عقارات و المنقولات؛</t>
  </si>
  <si>
    <t>- بناء و تهيئة العقارات؛</t>
  </si>
  <si>
    <t>- بناء و إصلاح الطرق و الشبكات المختلفة؛</t>
  </si>
  <si>
    <t>- إصلاح و تهيئة الساحات و المساحات الخضراء؛</t>
  </si>
  <si>
    <t>- أشغال كبرى للصيانة؛</t>
  </si>
  <si>
    <t>- برامج و مشاريع مندمجة؛</t>
  </si>
  <si>
    <t>استهلاك رأسمال الدين المقترض و الإمدادات الممنوحة و حصص المساهمات.</t>
  </si>
  <si>
    <t>نفقات مرتبطة بمساهمات و تحويلات التجهيز.</t>
  </si>
  <si>
    <t>نفقات مرتبطة بمساهمات المالية في المؤسسات و المقاولات التابعة للجماعة او المساهمة فيها.</t>
  </si>
  <si>
    <t>نفقات اخرى للتجهيز</t>
  </si>
  <si>
    <t>مجموع تحملات التجهيز</t>
  </si>
  <si>
    <t>فائض المداخيل غير مبرمج</t>
  </si>
  <si>
    <t>مكناس في:</t>
  </si>
  <si>
    <t>إمضاء الآمر بالصرف</t>
  </si>
  <si>
    <t>المجموع</t>
  </si>
  <si>
    <t>حسب الاتفاقيات المبرمة</t>
  </si>
  <si>
    <t>تغطية الاتفاقيات المبرمة بين الجماعة و المصالح الاخرى</t>
  </si>
  <si>
    <t>حسب مبلغ الدين</t>
  </si>
  <si>
    <t>تغطية رأسمال الدين المقترض</t>
  </si>
  <si>
    <t xml:space="preserve">نسبة 20 % من تكلفة المشروع    </t>
  </si>
  <si>
    <t>حصة الجماعة من مشروع تهيئة شارع الجيش الملكي</t>
  </si>
  <si>
    <t>حسب حاجيات الجماعة</t>
  </si>
  <si>
    <t>شراء الاراضي و اقتناء عتاد و أثات المكتب</t>
  </si>
  <si>
    <t>المؤشرات</t>
  </si>
  <si>
    <t>الأهداف</t>
  </si>
  <si>
    <t>الاعتماد</t>
  </si>
  <si>
    <t>البرامج</t>
  </si>
  <si>
    <t>تحديد البرامج و الاهداف و المؤشرات المرقمة برسم سنة المالية 2019</t>
  </si>
</sst>
</file>

<file path=xl/styles.xml><?xml version="1.0" encoding="utf-8"?>
<styleSheet xmlns="http://schemas.openxmlformats.org/spreadsheetml/2006/main">
  <numFmts count="7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\+\ #,##0.00"/>
    <numFmt numFmtId="165" formatCode="_-* #,##0.00_ _F_-;\-* #,##0.00_ _F_-;_-* &quot;-&quot;??_ _F_-;_-@_-"/>
    <numFmt numFmtId="166" formatCode="00"/>
    <numFmt numFmtId="167" formatCode="\+\ #,##0.00;\-\ #,##0.00"/>
    <numFmt numFmtId="168" formatCode="_-* #,##0.00\ _F_-;\-* #,##0.00\ _F_-;_-* &quot;-&quot;??\ _F_-;_-@_-"/>
  </numFmts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rgb="FF000000"/>
      <name val="Times New Roman"/>
      <family val="1"/>
    </font>
    <font>
      <sz val="28"/>
      <color rgb="FF000000"/>
      <name val="Times New Roman"/>
      <family val="1"/>
    </font>
    <font>
      <b/>
      <sz val="16"/>
      <name val="Times New Roman"/>
      <family val="1"/>
    </font>
    <font>
      <b/>
      <sz val="16"/>
      <color rgb="FF000000"/>
      <name val="Times New Roman"/>
      <family val="1"/>
    </font>
    <font>
      <b/>
      <sz val="12"/>
      <name val="Times New Roman"/>
      <family val="1"/>
    </font>
    <font>
      <b/>
      <sz val="22"/>
      <name val="Times New Roman"/>
      <family val="1"/>
    </font>
    <font>
      <sz val="11"/>
      <name val="Times New Roman"/>
      <family val="1"/>
    </font>
    <font>
      <b/>
      <sz val="16"/>
      <name val="Arabic Transparent"/>
    </font>
    <font>
      <sz val="14"/>
      <name val="Arabic Transparent"/>
      <charset val="178"/>
    </font>
    <font>
      <sz val="14"/>
      <name val="Times New Roman"/>
      <family val="1"/>
    </font>
    <font>
      <b/>
      <sz val="14"/>
      <name val="Times New Roman"/>
      <family val="1"/>
    </font>
    <font>
      <b/>
      <sz val="12"/>
      <name val="Arabic Transparent"/>
    </font>
    <font>
      <sz val="14"/>
      <color theme="1"/>
      <name val="Times New Roman"/>
      <family val="1"/>
    </font>
    <font>
      <b/>
      <sz val="11"/>
      <name val="Times New Roman"/>
      <family val="1"/>
    </font>
    <font>
      <sz val="18"/>
      <color theme="1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sz val="14"/>
      <color theme="1"/>
      <name val="Times New Roman"/>
      <family val="2"/>
    </font>
    <font>
      <sz val="16"/>
      <name val="Times New Roman"/>
      <family val="1"/>
    </font>
    <font>
      <sz val="16"/>
      <name val="Arabic Transparent"/>
      <charset val="178"/>
    </font>
    <font>
      <b/>
      <sz val="22"/>
      <name val="Arabic Transparent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0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38">
    <xf numFmtId="0" fontId="0" fillId="0" borderId="0"/>
    <xf numFmtId="43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9" fillId="0" borderId="0"/>
    <xf numFmtId="0" fontId="18" fillId="0" borderId="0"/>
    <xf numFmtId="0" fontId="1" fillId="0" borderId="0"/>
    <xf numFmtId="0" fontId="18" fillId="0" borderId="0"/>
    <xf numFmtId="0" fontId="18" fillId="0" borderId="0"/>
    <xf numFmtId="0" fontId="20" fillId="0" borderId="0"/>
    <xf numFmtId="0" fontId="1" fillId="0" borderId="0"/>
    <xf numFmtId="0" fontId="20" fillId="0" borderId="0"/>
    <xf numFmtId="0" fontId="18" fillId="0" borderId="0"/>
  </cellStyleXfs>
  <cellXfs count="70">
    <xf numFmtId="0" fontId="0" fillId="0" borderId="0" xfId="0"/>
    <xf numFmtId="0" fontId="0" fillId="0" borderId="0" xfId="0" applyFont="1" applyFill="1" applyAlignment="1">
      <alignment vertical="center"/>
    </xf>
    <xf numFmtId="4" fontId="0" fillId="0" borderId="0" xfId="0" applyNumberFormat="1" applyFont="1" applyFill="1" applyAlignment="1">
      <alignment vertical="center"/>
    </xf>
    <xf numFmtId="0" fontId="0" fillId="0" borderId="0" xfId="0" applyFill="1" applyAlignment="1">
      <alignment vertical="center"/>
    </xf>
    <xf numFmtId="4" fontId="3" fillId="0" borderId="0" xfId="0" applyNumberFormat="1" applyFont="1" applyFill="1" applyAlignment="1">
      <alignment horizontal="center" vertical="center"/>
    </xf>
    <xf numFmtId="4" fontId="4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4" fontId="6" fillId="2" borderId="2" xfId="0" applyNumberFormat="1" applyFont="1" applyFill="1" applyBorder="1" applyAlignment="1">
      <alignment horizontal="center" vertical="center"/>
    </xf>
    <xf numFmtId="4" fontId="5" fillId="2" borderId="2" xfId="0" applyNumberFormat="1" applyFont="1" applyFill="1" applyBorder="1" applyAlignment="1">
      <alignment horizontal="center" vertical="center" wrapText="1"/>
    </xf>
    <xf numFmtId="4" fontId="5" fillId="2" borderId="3" xfId="0" applyNumberFormat="1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4" fontId="5" fillId="2" borderId="5" xfId="0" applyNumberFormat="1" applyFont="1" applyFill="1" applyBorder="1" applyAlignment="1">
      <alignment horizontal="center" vertical="center" wrapText="1"/>
    </xf>
    <xf numFmtId="4" fontId="5" fillId="2" borderId="6" xfId="0" applyNumberFormat="1" applyFont="1" applyFill="1" applyBorder="1" applyAlignment="1">
      <alignment horizontal="center" vertical="center" wrapText="1"/>
    </xf>
    <xf numFmtId="4" fontId="5" fillId="2" borderId="7" xfId="0" applyNumberFormat="1" applyFont="1" applyFill="1" applyBorder="1" applyAlignment="1">
      <alignment horizontal="center" vertical="center"/>
    </xf>
    <xf numFmtId="4" fontId="7" fillId="2" borderId="8" xfId="0" applyNumberFormat="1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 wrapText="1" readingOrder="2"/>
    </xf>
    <xf numFmtId="4" fontId="9" fillId="0" borderId="5" xfId="0" applyNumberFormat="1" applyFont="1" applyFill="1" applyBorder="1" applyAlignment="1">
      <alignment vertical="center" wrapText="1"/>
    </xf>
    <xf numFmtId="4" fontId="9" fillId="0" borderId="7" xfId="0" applyNumberFormat="1" applyFont="1" applyFill="1" applyBorder="1" applyAlignment="1">
      <alignment vertical="center" wrapText="1"/>
    </xf>
    <xf numFmtId="0" fontId="10" fillId="0" borderId="9" xfId="0" applyFont="1" applyFill="1" applyBorder="1" applyAlignment="1">
      <alignment horizontal="right" vertical="center" wrapText="1" readingOrder="2"/>
    </xf>
    <xf numFmtId="4" fontId="9" fillId="0" borderId="10" xfId="0" applyNumberFormat="1" applyFont="1" applyFill="1" applyBorder="1" applyAlignment="1">
      <alignment vertical="center" wrapText="1"/>
    </xf>
    <xf numFmtId="4" fontId="9" fillId="0" borderId="11" xfId="0" applyNumberFormat="1" applyFont="1" applyFill="1" applyBorder="1" applyAlignment="1">
      <alignment vertical="center" wrapText="1"/>
    </xf>
    <xf numFmtId="0" fontId="11" fillId="0" borderId="12" xfId="0" applyFont="1" applyFill="1" applyBorder="1" applyAlignment="1">
      <alignment horizontal="right" vertical="center" wrapText="1" readingOrder="2"/>
    </xf>
    <xf numFmtId="4" fontId="12" fillId="0" borderId="13" xfId="0" applyNumberFormat="1" applyFont="1" applyFill="1" applyBorder="1" applyAlignment="1">
      <alignment vertical="center" wrapText="1"/>
    </xf>
    <xf numFmtId="0" fontId="0" fillId="0" borderId="0" xfId="0" quotePrefix="1" applyFill="1" applyAlignment="1">
      <alignment vertical="center"/>
    </xf>
    <xf numFmtId="0" fontId="11" fillId="0" borderId="14" xfId="0" applyFont="1" applyFill="1" applyBorder="1" applyAlignment="1">
      <alignment horizontal="right" vertical="center" wrapText="1" readingOrder="2"/>
    </xf>
    <xf numFmtId="4" fontId="12" fillId="0" borderId="15" xfId="0" applyNumberFormat="1" applyFont="1" applyFill="1" applyBorder="1" applyAlignment="1">
      <alignment vertical="center" wrapText="1"/>
    </xf>
    <xf numFmtId="0" fontId="8" fillId="2" borderId="4" xfId="0" applyFont="1" applyFill="1" applyBorder="1" applyAlignment="1">
      <alignment horizontal="center" vertical="center" wrapText="1"/>
    </xf>
    <xf numFmtId="4" fontId="13" fillId="2" borderId="5" xfId="1" applyNumberFormat="1" applyFont="1" applyFill="1" applyBorder="1" applyAlignment="1" applyProtection="1">
      <alignment vertical="center"/>
      <protection locked="0"/>
    </xf>
    <xf numFmtId="4" fontId="13" fillId="2" borderId="7" xfId="1" applyNumberFormat="1" applyFont="1" applyFill="1" applyBorder="1" applyAlignment="1" applyProtection="1">
      <alignment vertical="center"/>
      <protection locked="0"/>
    </xf>
    <xf numFmtId="0" fontId="10" fillId="0" borderId="12" xfId="0" applyFont="1" applyFill="1" applyBorder="1" applyAlignment="1">
      <alignment horizontal="right" vertical="center" wrapText="1" readingOrder="2"/>
    </xf>
    <xf numFmtId="4" fontId="9" fillId="0" borderId="13" xfId="0" applyNumberFormat="1" applyFont="1" applyFill="1" applyBorder="1" applyAlignment="1">
      <alignment vertical="center" wrapText="1"/>
    </xf>
    <xf numFmtId="4" fontId="9" fillId="0" borderId="16" xfId="0" applyNumberFormat="1" applyFont="1" applyFill="1" applyBorder="1" applyAlignment="1">
      <alignment vertical="center" wrapText="1"/>
    </xf>
    <xf numFmtId="0" fontId="7" fillId="2" borderId="4" xfId="0" applyFont="1" applyFill="1" applyBorder="1" applyAlignment="1">
      <alignment horizontal="center" vertical="center" wrapText="1"/>
    </xf>
    <xf numFmtId="4" fontId="12" fillId="0" borderId="10" xfId="0" applyNumberFormat="1" applyFont="1" applyFill="1" applyBorder="1" applyAlignment="1">
      <alignment vertical="center" wrapText="1"/>
    </xf>
    <xf numFmtId="4" fontId="12" fillId="0" borderId="11" xfId="0" applyNumberFormat="1" applyFont="1" applyFill="1" applyBorder="1" applyAlignment="1">
      <alignment vertical="center" wrapText="1"/>
    </xf>
    <xf numFmtId="4" fontId="12" fillId="0" borderId="16" xfId="0" applyNumberFormat="1" applyFont="1" applyFill="1" applyBorder="1" applyAlignment="1">
      <alignment vertical="center" wrapText="1"/>
    </xf>
    <xf numFmtId="0" fontId="14" fillId="0" borderId="12" xfId="0" applyFont="1" applyFill="1" applyBorder="1" applyAlignment="1">
      <alignment horizontal="right" vertical="center" wrapText="1" readingOrder="2"/>
    </xf>
    <xf numFmtId="4" fontId="15" fillId="0" borderId="0" xfId="0" applyNumberFormat="1" applyFont="1" applyFill="1" applyAlignment="1">
      <alignment vertical="center"/>
    </xf>
    <xf numFmtId="4" fontId="12" fillId="0" borderId="17" xfId="0" applyNumberFormat="1" applyFont="1" applyFill="1" applyBorder="1" applyAlignment="1">
      <alignment vertical="center" wrapText="1"/>
    </xf>
    <xf numFmtId="0" fontId="10" fillId="0" borderId="9" xfId="0" applyFont="1" applyFill="1" applyBorder="1" applyAlignment="1">
      <alignment horizontal="center" vertical="center" wrapText="1" readingOrder="2"/>
    </xf>
    <xf numFmtId="0" fontId="11" fillId="0" borderId="12" xfId="0" quotePrefix="1" applyFont="1" applyFill="1" applyBorder="1" applyAlignment="1">
      <alignment horizontal="right" vertical="center" wrapText="1" readingOrder="2"/>
    </xf>
    <xf numFmtId="4" fontId="12" fillId="0" borderId="13" xfId="0" applyNumberFormat="1" applyFont="1" applyFill="1" applyBorder="1" applyAlignment="1">
      <alignment horizontal="right" vertical="center" wrapText="1"/>
    </xf>
    <xf numFmtId="4" fontId="12" fillId="0" borderId="18" xfId="0" applyNumberFormat="1" applyFont="1" applyFill="1" applyBorder="1" applyAlignment="1">
      <alignment horizontal="right" vertical="center" wrapText="1"/>
    </xf>
    <xf numFmtId="0" fontId="8" fillId="0" borderId="4" xfId="0" applyFont="1" applyFill="1" applyBorder="1" applyAlignment="1">
      <alignment horizontal="center" vertical="center" wrapText="1"/>
    </xf>
    <xf numFmtId="4" fontId="13" fillId="0" borderId="5" xfId="1" applyNumberFormat="1" applyFont="1" applyFill="1" applyBorder="1" applyAlignment="1" applyProtection="1">
      <alignment vertical="center"/>
      <protection locked="0"/>
    </xf>
    <xf numFmtId="4" fontId="13" fillId="0" borderId="7" xfId="1" applyNumberFormat="1" applyFont="1" applyFill="1" applyBorder="1" applyAlignment="1" applyProtection="1">
      <alignment vertical="center"/>
      <protection locked="0"/>
    </xf>
    <xf numFmtId="0" fontId="8" fillId="0" borderId="19" xfId="0" applyFont="1" applyFill="1" applyBorder="1" applyAlignment="1">
      <alignment horizontal="center" vertical="center" wrapText="1"/>
    </xf>
    <xf numFmtId="4" fontId="16" fillId="0" borderId="20" xfId="1" applyNumberFormat="1" applyFont="1" applyFill="1" applyBorder="1" applyAlignment="1" applyProtection="1">
      <alignment vertical="center"/>
      <protection locked="0"/>
    </xf>
    <xf numFmtId="4" fontId="16" fillId="0" borderId="21" xfId="1" applyNumberFormat="1" applyFont="1" applyFill="1" applyBorder="1" applyAlignment="1" applyProtection="1">
      <alignment vertical="center"/>
      <protection locked="0"/>
    </xf>
    <xf numFmtId="0" fontId="0" fillId="0" borderId="22" xfId="0" applyFont="1" applyFill="1" applyBorder="1" applyAlignment="1">
      <alignment vertical="center"/>
    </xf>
    <xf numFmtId="4" fontId="0" fillId="0" borderId="0" xfId="0" applyNumberFormat="1" applyFont="1" applyFill="1" applyBorder="1" applyAlignment="1">
      <alignment vertical="center"/>
    </xf>
    <xf numFmtId="4" fontId="17" fillId="0" borderId="0" xfId="0" applyNumberFormat="1" applyFont="1" applyFill="1" applyAlignment="1">
      <alignment horizontal="center" vertical="center"/>
    </xf>
    <xf numFmtId="4" fontId="17" fillId="0" borderId="0" xfId="0" applyNumberFormat="1" applyFont="1" applyFill="1" applyAlignment="1">
      <alignment horizontal="left" vertical="center"/>
    </xf>
    <xf numFmtId="0" fontId="0" fillId="0" borderId="0" xfId="0" applyFont="1" applyFill="1" applyBorder="1" applyAlignment="1">
      <alignment vertical="center"/>
    </xf>
    <xf numFmtId="4" fontId="16" fillId="0" borderId="23" xfId="1" applyNumberFormat="1" applyFont="1" applyFill="1" applyBorder="1" applyAlignment="1" applyProtection="1">
      <alignment vertical="center"/>
      <protection locked="0"/>
    </xf>
    <xf numFmtId="0" fontId="8" fillId="0" borderId="23" xfId="0" applyFont="1" applyFill="1" applyBorder="1" applyAlignment="1">
      <alignment horizontal="center" vertical="center" wrapText="1"/>
    </xf>
    <xf numFmtId="4" fontId="13" fillId="2" borderId="24" xfId="1" applyNumberFormat="1" applyFont="1" applyFill="1" applyBorder="1" applyAlignment="1" applyProtection="1">
      <alignment vertical="center"/>
      <protection locked="0"/>
    </xf>
    <xf numFmtId="4" fontId="13" fillId="2" borderId="25" xfId="1" applyNumberFormat="1" applyFont="1" applyFill="1" applyBorder="1" applyAlignment="1" applyProtection="1">
      <alignment vertical="center"/>
      <protection locked="0"/>
    </xf>
    <xf numFmtId="0" fontId="8" fillId="2" borderId="26" xfId="0" applyFont="1" applyFill="1" applyBorder="1" applyAlignment="1">
      <alignment horizontal="center" vertical="center" wrapText="1"/>
    </xf>
    <xf numFmtId="4" fontId="12" fillId="0" borderId="16" xfId="0" applyNumberFormat="1" applyFont="1" applyFill="1" applyBorder="1" applyAlignment="1">
      <alignment horizontal="center" vertical="center" wrapText="1"/>
    </xf>
    <xf numFmtId="4" fontId="21" fillId="0" borderId="12" xfId="0" applyNumberFormat="1" applyFont="1" applyFill="1" applyBorder="1" applyAlignment="1">
      <alignment horizontal="right" vertical="center" wrapText="1"/>
    </xf>
    <xf numFmtId="4" fontId="21" fillId="0" borderId="16" xfId="0" applyNumberFormat="1" applyFont="1" applyFill="1" applyBorder="1" applyAlignment="1">
      <alignment horizontal="center" vertical="center" wrapText="1"/>
    </xf>
    <xf numFmtId="4" fontId="21" fillId="0" borderId="13" xfId="0" applyNumberFormat="1" applyFont="1" applyFill="1" applyBorder="1" applyAlignment="1">
      <alignment horizontal="right" vertical="center" wrapText="1"/>
    </xf>
    <xf numFmtId="0" fontId="22" fillId="0" borderId="12" xfId="0" applyFont="1" applyFill="1" applyBorder="1" applyAlignment="1">
      <alignment horizontal="right" vertical="center" wrapText="1" readingOrder="2"/>
    </xf>
    <xf numFmtId="0" fontId="22" fillId="0" borderId="12" xfId="0" quotePrefix="1" applyFont="1" applyFill="1" applyBorder="1" applyAlignment="1">
      <alignment horizontal="right" vertical="center" wrapText="1" readingOrder="2"/>
    </xf>
    <xf numFmtId="0" fontId="23" fillId="2" borderId="27" xfId="0" applyFont="1" applyFill="1" applyBorder="1" applyAlignment="1">
      <alignment horizontal="center" vertical="center" wrapText="1" readingOrder="2"/>
    </xf>
    <xf numFmtId="0" fontId="23" fillId="2" borderId="28" xfId="0" applyFont="1" applyFill="1" applyBorder="1" applyAlignment="1">
      <alignment horizontal="center" vertical="center" wrapText="1" readingOrder="2"/>
    </xf>
    <xf numFmtId="0" fontId="23" fillId="2" borderId="29" xfId="0" applyFont="1" applyFill="1" applyBorder="1" applyAlignment="1">
      <alignment horizontal="center" vertical="center" wrapText="1" readingOrder="2"/>
    </xf>
    <xf numFmtId="0" fontId="2" fillId="0" borderId="0" xfId="0" applyFont="1" applyFill="1" applyAlignment="1">
      <alignment vertical="center"/>
    </xf>
  </cellXfs>
  <cellStyles count="38">
    <cellStyle name="Euro" xfId="2"/>
    <cellStyle name="Euro 2" xfId="3"/>
    <cellStyle name="Milliers" xfId="1" builtinId="3"/>
    <cellStyle name="Milliers 2" xfId="4"/>
    <cellStyle name="Milliers 2 2" xfId="5"/>
    <cellStyle name="Milliers 2 3" xfId="6"/>
    <cellStyle name="Milliers 3" xfId="7"/>
    <cellStyle name="Milliers 3 2" xfId="8"/>
    <cellStyle name="Milliers 3 2 2" xfId="9"/>
    <cellStyle name="Milliers 3 2 2 2" xfId="10"/>
    <cellStyle name="Milliers 3 2 3" xfId="11"/>
    <cellStyle name="Milliers 3 2 3 2" xfId="12"/>
    <cellStyle name="Milliers 3 2 4" xfId="13"/>
    <cellStyle name="Milliers 3 2 5" xfId="14"/>
    <cellStyle name="Milliers 3 3" xfId="15"/>
    <cellStyle name="Milliers 3 4" xfId="16"/>
    <cellStyle name="Milliers 4" xfId="17"/>
    <cellStyle name="Milliers 5" xfId="18"/>
    <cellStyle name="Milliers 6" xfId="19"/>
    <cellStyle name="Monétaire 2" xfId="20"/>
    <cellStyle name="Monétaire 2 2" xfId="21"/>
    <cellStyle name="Monétaire 3" xfId="22"/>
    <cellStyle name="Monétaire 3 2" xfId="23"/>
    <cellStyle name="Monétaire 4" xfId="24"/>
    <cellStyle name="Normal" xfId="0" builtinId="0"/>
    <cellStyle name="Normal 2" xfId="25"/>
    <cellStyle name="Normal 2 2" xfId="26"/>
    <cellStyle name="Normal 2 2 2" xfId="27"/>
    <cellStyle name="Normal 2 2 3" xfId="28"/>
    <cellStyle name="Normal 2 3" xfId="29"/>
    <cellStyle name="Normal 2_compte administratif conseil et interieur 2011 VF1" xfId="30"/>
    <cellStyle name="Normal 3" xfId="31"/>
    <cellStyle name="Normal 3 2" xfId="32"/>
    <cellStyle name="Normal 3 2 2" xfId="33"/>
    <cellStyle name="Normal 4" xfId="34"/>
    <cellStyle name="Normal 4 2" xfId="35"/>
    <cellStyle name="Normal 4 3" xfId="36"/>
    <cellStyle name="Normal 5" xfId="3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66676</xdr:colOff>
      <xdr:row>0</xdr:row>
      <xdr:rowOff>123826</xdr:rowOff>
    </xdr:from>
    <xdr:to>
      <xdr:col>0</xdr:col>
      <xdr:colOff>1590677</xdr:colOff>
      <xdr:row>4</xdr:row>
      <xdr:rowOff>238125</xdr:rowOff>
    </xdr:to>
    <xdr:sp macro="" textlink="">
      <xdr:nvSpPr>
        <xdr:cNvPr id="2" name="ZoneTexte 1"/>
        <xdr:cNvSpPr txBox="1"/>
      </xdr:nvSpPr>
      <xdr:spPr>
        <a:xfrm flipH="1">
          <a:off x="12483845998" y="123826"/>
          <a:ext cx="695326" cy="8286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 rtl="0"/>
          <a:endParaRPr lang="fr-FR" sz="1100" b="1" i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 rtl="0"/>
          <a:r>
            <a:rPr lang="ar-MA" sz="1100" b="1" i="0">
              <a:solidFill>
                <a:schemeClr val="dk1"/>
              </a:solidFill>
              <a:latin typeface="+mn-lt"/>
              <a:ea typeface="+mn-ea"/>
              <a:cs typeface="+mn-cs"/>
            </a:rPr>
            <a:t>    الـمملكة الـمغربية</a:t>
          </a:r>
          <a:endParaRPr lang="fr-FR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 rtl="0"/>
          <a:r>
            <a:rPr lang="ar-MA" sz="1100" b="1" i="0">
              <a:solidFill>
                <a:schemeClr val="dk1"/>
              </a:solidFill>
              <a:latin typeface="+mn-lt"/>
              <a:ea typeface="+mn-ea"/>
              <a:cs typeface="+mn-cs"/>
            </a:rPr>
            <a:t>وزارة الـــــــــــــــــداخـــلية</a:t>
          </a:r>
          <a:endParaRPr lang="fr-FR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 rtl="0"/>
          <a:r>
            <a:rPr lang="ar-MA" sz="1100" b="1" i="0">
              <a:solidFill>
                <a:schemeClr val="dk1"/>
              </a:solidFill>
              <a:latin typeface="+mn-lt"/>
              <a:ea typeface="+mn-ea"/>
              <a:cs typeface="+mn-cs"/>
            </a:rPr>
            <a:t>ولاية جهة فاس مكناس </a:t>
          </a:r>
          <a:endParaRPr lang="fr-FR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 rtl="0"/>
          <a:r>
            <a:rPr lang="ar-MA" sz="1100" b="1" i="0">
              <a:solidFill>
                <a:schemeClr val="dk1"/>
              </a:solidFill>
              <a:latin typeface="+mn-lt"/>
              <a:ea typeface="+mn-ea"/>
              <a:cs typeface="+mn-cs"/>
            </a:rPr>
            <a:t>عمالة مكناس</a:t>
          </a:r>
          <a:endParaRPr lang="fr-FR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 rtl="0"/>
          <a:r>
            <a:rPr lang="ar-MA" sz="1100" b="1" i="0">
              <a:solidFill>
                <a:schemeClr val="dk1"/>
              </a:solidFill>
              <a:latin typeface="+mn-lt"/>
              <a:ea typeface="+mn-ea"/>
              <a:cs typeface="+mn-cs"/>
            </a:rPr>
            <a:t>جماعة  لمكناس</a:t>
          </a:r>
          <a:endParaRPr lang="fr-FR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 rtl="0"/>
          <a:r>
            <a:rPr lang="ar-MA" sz="1100" b="1" i="0">
              <a:solidFill>
                <a:schemeClr val="dk1"/>
              </a:solidFill>
              <a:latin typeface="+mn-lt"/>
              <a:ea typeface="+mn-ea"/>
              <a:cs typeface="+mn-cs"/>
            </a:rPr>
            <a:t>قسم</a:t>
          </a:r>
          <a:r>
            <a:rPr lang="ar-MA" sz="1100" b="1" i="0" baseline="0">
              <a:solidFill>
                <a:schemeClr val="dk1"/>
              </a:solidFill>
              <a:latin typeface="+mn-lt"/>
              <a:ea typeface="+mn-ea"/>
              <a:cs typeface="+mn-cs"/>
            </a:rPr>
            <a:t> شؤون الميزانية</a:t>
          </a:r>
          <a:endParaRPr lang="fr-FR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 rtl="0"/>
          <a:r>
            <a:rPr lang="ar-MA" sz="1100" b="1" i="0" baseline="0">
              <a:solidFill>
                <a:schemeClr val="dk1"/>
              </a:solidFill>
              <a:latin typeface="+mn-lt"/>
              <a:ea typeface="+mn-ea"/>
              <a:cs typeface="+mn-cs"/>
            </a:rPr>
            <a:t>مصلحة الميزا نية</a:t>
          </a:r>
          <a:endParaRPr lang="ar-MA" sz="1100" b="1" i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 rtl="0"/>
          <a:endParaRPr lang="ar-MA" sz="1100" b="0" i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/>
          <a:endParaRPr lang="fr-FR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49</xdr:row>
      <xdr:rowOff>6350</xdr:rowOff>
    </xdr:from>
    <xdr:to>
      <xdr:col>7</xdr:col>
      <xdr:colOff>0</xdr:colOff>
      <xdr:row>49</xdr:row>
      <xdr:rowOff>6350</xdr:rowOff>
    </xdr:to>
    <xdr:sp macro="" textlink="">
      <xdr:nvSpPr>
        <xdr:cNvPr id="2" name="Texte 8"/>
        <xdr:cNvSpPr txBox="1">
          <a:spLocks noChangeArrowheads="1"/>
        </xdr:cNvSpPr>
      </xdr:nvSpPr>
      <xdr:spPr bwMode="auto">
        <a:xfrm flipH="1">
          <a:off x="12479274000" y="14265275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ar-MA" sz="1200" b="1" i="0" strike="noStrike">
              <a:solidFill>
                <a:srgbClr val="000000"/>
              </a:solidFill>
              <a:latin typeface="بغداد"/>
            </a:rPr>
            <a:t>رمز الميزانية</a:t>
          </a:r>
        </a:p>
      </xdr:txBody>
    </xdr:sp>
    <xdr:clientData/>
  </xdr:twoCellAnchor>
  <xdr:twoCellAnchor>
    <xdr:from>
      <xdr:col>0</xdr:col>
      <xdr:colOff>66676</xdr:colOff>
      <xdr:row>0</xdr:row>
      <xdr:rowOff>123826</xdr:rowOff>
    </xdr:from>
    <xdr:to>
      <xdr:col>0</xdr:col>
      <xdr:colOff>1590677</xdr:colOff>
      <xdr:row>4</xdr:row>
      <xdr:rowOff>238125</xdr:rowOff>
    </xdr:to>
    <xdr:sp macro="" textlink="">
      <xdr:nvSpPr>
        <xdr:cNvPr id="3" name="ZoneTexte 2"/>
        <xdr:cNvSpPr txBox="1"/>
      </xdr:nvSpPr>
      <xdr:spPr>
        <a:xfrm flipH="1">
          <a:off x="12490780198" y="123826"/>
          <a:ext cx="1524001" cy="13715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 rtl="0"/>
          <a:endParaRPr lang="fr-FR" sz="1100" b="1" i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 rtl="0"/>
          <a:r>
            <a:rPr lang="ar-MA" sz="1100" b="1" i="0">
              <a:solidFill>
                <a:schemeClr val="dk1"/>
              </a:solidFill>
              <a:latin typeface="+mn-lt"/>
              <a:ea typeface="+mn-ea"/>
              <a:cs typeface="+mn-cs"/>
            </a:rPr>
            <a:t>    الـمملكة الـمغربية</a:t>
          </a:r>
          <a:endParaRPr lang="fr-FR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 rtl="0"/>
          <a:r>
            <a:rPr lang="ar-MA" sz="1100" b="1" i="0">
              <a:solidFill>
                <a:schemeClr val="dk1"/>
              </a:solidFill>
              <a:latin typeface="+mn-lt"/>
              <a:ea typeface="+mn-ea"/>
              <a:cs typeface="+mn-cs"/>
            </a:rPr>
            <a:t>وزارة الـــــــــــــــــداخـــلية</a:t>
          </a:r>
          <a:endParaRPr lang="fr-FR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 rtl="0"/>
          <a:r>
            <a:rPr lang="ar-MA" sz="1100" b="1" i="0">
              <a:solidFill>
                <a:schemeClr val="dk1"/>
              </a:solidFill>
              <a:latin typeface="+mn-lt"/>
              <a:ea typeface="+mn-ea"/>
              <a:cs typeface="+mn-cs"/>
            </a:rPr>
            <a:t>ولاية جهة فاس مكناس </a:t>
          </a:r>
          <a:endParaRPr lang="fr-FR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 rtl="0"/>
          <a:r>
            <a:rPr lang="ar-MA" sz="1100" b="1" i="0">
              <a:solidFill>
                <a:schemeClr val="dk1"/>
              </a:solidFill>
              <a:latin typeface="+mn-lt"/>
              <a:ea typeface="+mn-ea"/>
              <a:cs typeface="+mn-cs"/>
            </a:rPr>
            <a:t>عمالة مكناس</a:t>
          </a:r>
          <a:endParaRPr lang="fr-FR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 rtl="0"/>
          <a:r>
            <a:rPr lang="ar-MA" sz="1100" b="1" i="0">
              <a:solidFill>
                <a:schemeClr val="dk1"/>
              </a:solidFill>
              <a:latin typeface="+mn-lt"/>
              <a:ea typeface="+mn-ea"/>
              <a:cs typeface="+mn-cs"/>
            </a:rPr>
            <a:t>جماعة  لمكناس</a:t>
          </a:r>
          <a:endParaRPr lang="fr-FR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 rtl="0"/>
          <a:r>
            <a:rPr lang="ar-MA" sz="1100" b="1" i="0">
              <a:solidFill>
                <a:schemeClr val="dk1"/>
              </a:solidFill>
              <a:latin typeface="+mn-lt"/>
              <a:ea typeface="+mn-ea"/>
              <a:cs typeface="+mn-cs"/>
            </a:rPr>
            <a:t>قسم</a:t>
          </a:r>
          <a:r>
            <a:rPr lang="ar-MA" sz="1100" b="1" i="0" baseline="0">
              <a:solidFill>
                <a:schemeClr val="dk1"/>
              </a:solidFill>
              <a:latin typeface="+mn-lt"/>
              <a:ea typeface="+mn-ea"/>
              <a:cs typeface="+mn-cs"/>
            </a:rPr>
            <a:t> شؤون الميزانية</a:t>
          </a:r>
          <a:endParaRPr lang="fr-FR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 rtl="0"/>
          <a:r>
            <a:rPr lang="ar-MA" sz="1100" b="1" i="0" baseline="0">
              <a:solidFill>
                <a:schemeClr val="dk1"/>
              </a:solidFill>
              <a:latin typeface="+mn-lt"/>
              <a:ea typeface="+mn-ea"/>
              <a:cs typeface="+mn-cs"/>
            </a:rPr>
            <a:t>مصلحة الميزا نية</a:t>
          </a:r>
          <a:endParaRPr lang="ar-MA" sz="1100" b="1" i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 rtl="0"/>
          <a:endParaRPr lang="ar-MA" sz="1100" b="0" i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/>
          <a:endParaRPr lang="fr-FR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ravail\BUDGET\Taoufik\2020\ETAT%20FINANC%20DES%20RECET%20%20DEPEN%202017%20ET%202019-3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ép,fonc ar"/>
      <sheetName val="Dep fonct 08-2018"/>
      <sheetName val="recet,fonct ar"/>
      <sheetName val="recet fonct 08-2018"/>
      <sheetName val="dep equi 08-2017"/>
      <sheetName val="dep,equ ar"/>
      <sheetName val="Rec. Fonct°"/>
      <sheetName val="Dép. Fonct° "/>
      <sheetName val="Rec.EQUIP"/>
      <sheetName val="dep.EQUIP"/>
      <sheetName val="Rec. Eq.2017"/>
      <sheetName val="dep.EQUIP prév"/>
      <sheetName val="dépense fonct"/>
      <sheetName val="Dépense equip"/>
      <sheetName val="Rec fonct"/>
      <sheetName val="Programmation"/>
      <sheetName val="recap general"/>
    </sheetNames>
    <sheetDataSet>
      <sheetData sheetId="0"/>
      <sheetData sheetId="1">
        <row r="14">
          <cell r="K14">
            <v>124277323.89</v>
          </cell>
          <cell r="M14">
            <v>121042067.73000002</v>
          </cell>
          <cell r="O14">
            <v>82362918.219999999</v>
          </cell>
        </row>
        <row r="15">
          <cell r="K15">
            <v>22856032.120000001</v>
          </cell>
          <cell r="M15">
            <v>26395469.960000001</v>
          </cell>
          <cell r="O15">
            <v>14717955.129999999</v>
          </cell>
        </row>
        <row r="16">
          <cell r="K16">
            <v>71870152.680000007</v>
          </cell>
          <cell r="M16">
            <v>75908109.340000004</v>
          </cell>
          <cell r="O16">
            <v>5653867.6200000001</v>
          </cell>
        </row>
        <row r="17">
          <cell r="K17">
            <v>19755161.870000001</v>
          </cell>
          <cell r="M17">
            <v>18202860.600000001</v>
          </cell>
          <cell r="O17">
            <v>17173033.489999998</v>
          </cell>
        </row>
        <row r="18">
          <cell r="K18">
            <v>4772078.9399999995</v>
          </cell>
          <cell r="M18">
            <v>1772991.96</v>
          </cell>
          <cell r="O18">
            <v>1062919.18</v>
          </cell>
        </row>
        <row r="19">
          <cell r="K19">
            <v>6924.2</v>
          </cell>
          <cell r="M19">
            <v>714765.04</v>
          </cell>
          <cell r="O19">
            <v>466768</v>
          </cell>
        </row>
        <row r="20">
          <cell r="K20">
            <v>0</v>
          </cell>
          <cell r="M20">
            <v>0</v>
          </cell>
          <cell r="O20">
            <v>0</v>
          </cell>
        </row>
        <row r="21">
          <cell r="K21">
            <v>66604326.119999997</v>
          </cell>
          <cell r="M21">
            <v>124014522.3</v>
          </cell>
          <cell r="O21">
            <v>61409452.170000002</v>
          </cell>
        </row>
      </sheetData>
      <sheetData sheetId="2"/>
      <sheetData sheetId="3">
        <row r="16">
          <cell r="N16">
            <v>66498225.650000006</v>
          </cell>
          <cell r="P16">
            <v>56036879.620000012</v>
          </cell>
          <cell r="R16">
            <v>36089389.249999993</v>
          </cell>
        </row>
        <row r="17">
          <cell r="N17">
            <v>268319037.74999997</v>
          </cell>
          <cell r="P17">
            <v>280266043.39999998</v>
          </cell>
          <cell r="R17">
            <v>209791336.89000002</v>
          </cell>
        </row>
        <row r="19">
          <cell r="N19">
            <v>59600</v>
          </cell>
          <cell r="P19">
            <v>85650</v>
          </cell>
          <cell r="R19">
            <v>58275</v>
          </cell>
        </row>
        <row r="20">
          <cell r="N20">
            <v>3263063.8600000003</v>
          </cell>
          <cell r="P20">
            <v>2440247.11</v>
          </cell>
          <cell r="R20">
            <v>14886.6</v>
          </cell>
        </row>
        <row r="22">
          <cell r="N22">
            <v>20283977.539999999</v>
          </cell>
          <cell r="P22">
            <v>21794022.200000003</v>
          </cell>
          <cell r="R22">
            <v>16100058.609999999</v>
          </cell>
        </row>
        <row r="24">
          <cell r="N24">
            <v>19433734.670000002</v>
          </cell>
          <cell r="P24">
            <v>55925118.490000002</v>
          </cell>
          <cell r="R24">
            <v>14259260.82</v>
          </cell>
        </row>
      </sheetData>
      <sheetData sheetId="4">
        <row r="8">
          <cell r="M8">
            <v>39181.75</v>
          </cell>
          <cell r="O8">
            <v>58162.41</v>
          </cell>
          <cell r="Q8">
            <v>10816.02</v>
          </cell>
        </row>
        <row r="9">
          <cell r="M9">
            <v>26805692.750000004</v>
          </cell>
          <cell r="O9">
            <v>1796179.1</v>
          </cell>
          <cell r="Q9">
            <v>7435190.3700000001</v>
          </cell>
        </row>
        <row r="10">
          <cell r="M10">
            <v>1610106.47</v>
          </cell>
          <cell r="O10">
            <v>4969577.42</v>
          </cell>
          <cell r="Q10">
            <v>2459945.2599999998</v>
          </cell>
        </row>
        <row r="11">
          <cell r="M11">
            <v>0</v>
          </cell>
          <cell r="O11">
            <v>10253264.809999999</v>
          </cell>
          <cell r="Q11">
            <v>0</v>
          </cell>
        </row>
        <row r="12">
          <cell r="M12">
            <v>161400</v>
          </cell>
          <cell r="O12">
            <v>198000</v>
          </cell>
          <cell r="Q12">
            <v>217625.52</v>
          </cell>
        </row>
        <row r="13">
          <cell r="M13">
            <v>631964.54</v>
          </cell>
          <cell r="O13">
            <v>542355.41999999993</v>
          </cell>
          <cell r="Q13">
            <v>94439.94</v>
          </cell>
        </row>
        <row r="14">
          <cell r="M14">
            <v>20819585.77</v>
          </cell>
          <cell r="O14">
            <v>42747100.179999992</v>
          </cell>
          <cell r="Q14">
            <v>1001507.3400000001</v>
          </cell>
        </row>
        <row r="15">
          <cell r="M15">
            <v>17846701.050000001</v>
          </cell>
          <cell r="O15">
            <v>18442621.690000001</v>
          </cell>
          <cell r="Q15">
            <v>20982094.600000001</v>
          </cell>
        </row>
        <row r="16">
          <cell r="M16">
            <v>36140543.490000002</v>
          </cell>
          <cell r="O16">
            <v>68785786.420000002</v>
          </cell>
          <cell r="Q16">
            <v>11663930.640000001</v>
          </cell>
        </row>
      </sheetData>
      <sheetData sheetId="5"/>
      <sheetData sheetId="6">
        <row r="13">
          <cell r="O13">
            <v>80016300</v>
          </cell>
        </row>
        <row r="14">
          <cell r="O14">
            <v>348756000</v>
          </cell>
        </row>
        <row r="16">
          <cell r="O16">
            <v>70000</v>
          </cell>
        </row>
        <row r="17">
          <cell r="O17">
            <v>2000</v>
          </cell>
        </row>
        <row r="19">
          <cell r="O19">
            <v>35022300</v>
          </cell>
        </row>
        <row r="21">
          <cell r="O21">
            <v>28510900</v>
          </cell>
        </row>
      </sheetData>
      <sheetData sheetId="7">
        <row r="18">
          <cell r="O18">
            <v>137452000</v>
          </cell>
        </row>
        <row r="19">
          <cell r="O19">
            <v>33468500</v>
          </cell>
        </row>
        <row r="20">
          <cell r="O20">
            <v>74828000</v>
          </cell>
        </row>
        <row r="21">
          <cell r="O21">
            <v>19505000</v>
          </cell>
        </row>
        <row r="22">
          <cell r="O22">
            <v>700000</v>
          </cell>
        </row>
        <row r="23">
          <cell r="O23">
            <v>5300000</v>
          </cell>
        </row>
        <row r="24">
          <cell r="O24">
            <v>200000</v>
          </cell>
        </row>
        <row r="25">
          <cell r="O25">
            <v>137700000</v>
          </cell>
        </row>
      </sheetData>
      <sheetData sheetId="8"/>
      <sheetData sheetId="9"/>
      <sheetData sheetId="10">
        <row r="12">
          <cell r="B12">
            <v>65736</v>
          </cell>
        </row>
        <row r="13">
          <cell r="B13">
            <v>3265000</v>
          </cell>
        </row>
        <row r="14">
          <cell r="B14">
            <v>48496673.890000001</v>
          </cell>
        </row>
        <row r="15">
          <cell r="B15">
            <v>170083885.69999999</v>
          </cell>
        </row>
        <row r="16">
          <cell r="B16">
            <v>4471043.7300000004</v>
          </cell>
        </row>
        <row r="17">
          <cell r="B17">
            <v>24000000</v>
          </cell>
        </row>
        <row r="21">
          <cell r="B21">
            <v>49700000</v>
          </cell>
        </row>
      </sheetData>
      <sheetData sheetId="11">
        <row r="8">
          <cell r="H8">
            <v>17700000</v>
          </cell>
          <cell r="I8">
            <v>10000000</v>
          </cell>
          <cell r="J8">
            <v>5000000</v>
          </cell>
        </row>
        <row r="9">
          <cell r="H9">
            <v>0</v>
          </cell>
          <cell r="I9">
            <v>0</v>
          </cell>
          <cell r="J9">
            <v>0</v>
          </cell>
        </row>
        <row r="13">
          <cell r="H13">
            <v>3538000</v>
          </cell>
          <cell r="I13">
            <v>5000000</v>
          </cell>
          <cell r="J13">
            <v>7000000</v>
          </cell>
        </row>
        <row r="14">
          <cell r="H14">
            <v>24688000</v>
          </cell>
          <cell r="I14">
            <v>30000000</v>
          </cell>
          <cell r="J14">
            <v>35000000</v>
          </cell>
        </row>
        <row r="15">
          <cell r="H15">
            <v>37300000</v>
          </cell>
          <cell r="I15">
            <v>43300000</v>
          </cell>
          <cell r="J15">
            <v>43300000</v>
          </cell>
        </row>
      </sheetData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C000"/>
  </sheetPr>
  <dimension ref="A1:D23"/>
  <sheetViews>
    <sheetView rightToLeft="1" view="pageBreakPreview" zoomScaleSheetLayoutView="100" workbookViewId="0">
      <selection activeCell="C13" sqref="C13"/>
    </sheetView>
  </sheetViews>
  <sheetFormatPr baseColWidth="10" defaultRowHeight="15"/>
  <cols>
    <col min="1" max="1" width="86" style="1" customWidth="1"/>
    <col min="2" max="2" width="19.140625" style="2" customWidth="1"/>
    <col min="3" max="3" width="67.5703125" style="2" customWidth="1"/>
    <col min="4" max="4" width="31.5703125" style="2" customWidth="1"/>
    <col min="5" max="16384" width="11.42578125" style="3"/>
  </cols>
  <sheetData>
    <row r="1" spans="1:4" ht="24.75" customHeight="1"/>
    <row r="2" spans="1:4" ht="24.75" customHeight="1"/>
    <row r="3" spans="1:4" ht="24.75" customHeight="1"/>
    <row r="4" spans="1:4" ht="24.75" customHeight="1"/>
    <row r="5" spans="1:4" ht="43.5" customHeight="1">
      <c r="A5" s="69"/>
      <c r="B5" s="5" t="s">
        <v>81</v>
      </c>
      <c r="C5" s="5"/>
      <c r="D5" s="5"/>
    </row>
    <row r="6" spans="1:4" ht="15.75" customHeight="1" thickBot="1">
      <c r="A6" s="6"/>
      <c r="B6" s="5"/>
      <c r="C6" s="5"/>
      <c r="D6" s="5"/>
    </row>
    <row r="7" spans="1:4" ht="29.25" customHeight="1" thickTop="1">
      <c r="A7" s="68" t="s">
        <v>80</v>
      </c>
      <c r="B7" s="67" t="s">
        <v>79</v>
      </c>
      <c r="C7" s="67" t="s">
        <v>78</v>
      </c>
      <c r="D7" s="66" t="s">
        <v>77</v>
      </c>
    </row>
    <row r="8" spans="1:4" ht="29.25" customHeight="1">
      <c r="A8" s="65" t="s">
        <v>53</v>
      </c>
      <c r="B8" s="23">
        <f>'[1]dep.EQUIP prév'!H7</f>
        <v>0</v>
      </c>
      <c r="C8" s="42"/>
      <c r="D8" s="60"/>
    </row>
    <row r="9" spans="1:4" ht="35.25" customHeight="1">
      <c r="A9" s="65" t="s">
        <v>54</v>
      </c>
      <c r="B9" s="23">
        <f>'[1]dep.EQUIP prév'!H8</f>
        <v>17700000</v>
      </c>
      <c r="C9" s="63" t="s">
        <v>76</v>
      </c>
      <c r="D9" s="62" t="s">
        <v>75</v>
      </c>
    </row>
    <row r="10" spans="1:4" ht="29.25" customHeight="1">
      <c r="A10" s="65" t="s">
        <v>55</v>
      </c>
      <c r="B10" s="23">
        <f>'[1]dep.EQUIP prév'!H9</f>
        <v>0</v>
      </c>
      <c r="C10" s="63"/>
      <c r="D10" s="62"/>
    </row>
    <row r="11" spans="1:4" ht="29.25" customHeight="1">
      <c r="A11" s="65" t="s">
        <v>56</v>
      </c>
      <c r="B11" s="23">
        <f>'[1]dep.EQUIP prév'!H10</f>
        <v>0</v>
      </c>
      <c r="C11" s="63"/>
      <c r="D11" s="62"/>
    </row>
    <row r="12" spans="1:4" ht="29.25" customHeight="1">
      <c r="A12" s="65" t="s">
        <v>57</v>
      </c>
      <c r="B12" s="23">
        <f>'[1]dep.EQUIP prév'!H11</f>
        <v>0</v>
      </c>
      <c r="C12" s="63"/>
      <c r="D12" s="62"/>
    </row>
    <row r="13" spans="1:4" ht="29.25" customHeight="1">
      <c r="A13" s="65" t="s">
        <v>58</v>
      </c>
      <c r="B13" s="23">
        <f>'[1]dep.EQUIP prév'!H12</f>
        <v>0</v>
      </c>
      <c r="C13" s="63"/>
      <c r="D13" s="62"/>
    </row>
    <row r="14" spans="1:4" ht="29.25" customHeight="1">
      <c r="A14" s="65" t="s">
        <v>59</v>
      </c>
      <c r="B14" s="23">
        <f>'[1]dep.EQUIP prév'!H13</f>
        <v>3538000</v>
      </c>
      <c r="C14" s="63" t="s">
        <v>74</v>
      </c>
      <c r="D14" s="62" t="s">
        <v>73</v>
      </c>
    </row>
    <row r="15" spans="1:4" ht="29.25" customHeight="1">
      <c r="A15" s="64" t="s">
        <v>60</v>
      </c>
      <c r="B15" s="23">
        <f>'[1]dep.EQUIP prév'!H14</f>
        <v>24688000</v>
      </c>
      <c r="C15" s="63" t="s">
        <v>72</v>
      </c>
      <c r="D15" s="62" t="s">
        <v>71</v>
      </c>
    </row>
    <row r="16" spans="1:4" ht="29.25" customHeight="1">
      <c r="A16" s="64" t="s">
        <v>61</v>
      </c>
      <c r="B16" s="23">
        <f>'[1]dep.EQUIP prév'!H15</f>
        <v>37300000</v>
      </c>
      <c r="C16" s="63" t="s">
        <v>70</v>
      </c>
      <c r="D16" s="62" t="s">
        <v>69</v>
      </c>
    </row>
    <row r="17" spans="1:4" ht="29.25" customHeight="1">
      <c r="A17" s="61" t="s">
        <v>62</v>
      </c>
      <c r="B17" s="23">
        <f>'[1]dep.EQUIP prév'!H16</f>
        <v>0</v>
      </c>
      <c r="C17" s="42"/>
      <c r="D17" s="60"/>
    </row>
    <row r="18" spans="1:4" ht="29.25" customHeight="1">
      <c r="A18" s="61" t="s">
        <v>63</v>
      </c>
      <c r="B18" s="23">
        <f>'[1]dep.EQUIP prév'!H17</f>
        <v>0</v>
      </c>
      <c r="C18" s="42"/>
      <c r="D18" s="60"/>
    </row>
    <row r="19" spans="1:4" ht="29.25" customHeight="1" thickBot="1">
      <c r="A19" s="59" t="s">
        <v>68</v>
      </c>
      <c r="B19" s="58">
        <f>SUM(B8:B17)</f>
        <v>83226000</v>
      </c>
      <c r="C19" s="58"/>
      <c r="D19" s="57"/>
    </row>
    <row r="20" spans="1:4" ht="11.25" customHeight="1" thickTop="1">
      <c r="A20" s="56"/>
      <c r="B20" s="55"/>
      <c r="C20" s="55"/>
      <c r="D20" s="55"/>
    </row>
    <row r="21" spans="1:4">
      <c r="A21" s="54"/>
      <c r="B21" s="51"/>
      <c r="C21" s="51"/>
      <c r="D21" s="51"/>
    </row>
    <row r="22" spans="1:4" ht="23.25">
      <c r="C22" s="53" t="s">
        <v>66</v>
      </c>
    </row>
    <row r="23" spans="1:4" ht="23.25">
      <c r="C23" s="53" t="s">
        <v>67</v>
      </c>
    </row>
  </sheetData>
  <pageMargins left="0.19685039370078741" right="0.19685039370078741" top="0.39370078740157483" bottom="0.39370078740157483" header="0" footer="0"/>
  <pageSetup paperSize="9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C000"/>
  </sheetPr>
  <dimension ref="A1:I74"/>
  <sheetViews>
    <sheetView rightToLeft="1" tabSelected="1" view="pageBreakPreview" zoomScaleSheetLayoutView="100" workbookViewId="0">
      <selection activeCell="E33" sqref="E33:G33"/>
    </sheetView>
  </sheetViews>
  <sheetFormatPr baseColWidth="10" defaultRowHeight="15"/>
  <cols>
    <col min="1" max="1" width="81.5703125" style="1" customWidth="1"/>
    <col min="2" max="7" width="19.140625" style="2" customWidth="1"/>
    <col min="8" max="16384" width="11.42578125" style="3"/>
  </cols>
  <sheetData>
    <row r="1" spans="1:9" ht="24.75" customHeight="1"/>
    <row r="2" spans="1:9" ht="24.75" customHeight="1"/>
    <row r="3" spans="1:9" ht="24.75" customHeight="1"/>
    <row r="4" spans="1:9" ht="24.75" customHeight="1"/>
    <row r="5" spans="1:9" ht="29.25" customHeight="1">
      <c r="A5" s="3"/>
      <c r="B5" s="4" t="s">
        <v>0</v>
      </c>
      <c r="C5" s="5"/>
      <c r="D5" s="5"/>
      <c r="E5" s="5"/>
      <c r="F5" s="5"/>
      <c r="G5" s="5"/>
    </row>
    <row r="6" spans="1:9" ht="15.75" customHeight="1" thickBot="1">
      <c r="A6" s="6"/>
      <c r="B6" s="5"/>
      <c r="C6" s="5"/>
      <c r="D6" s="5"/>
      <c r="E6" s="5"/>
      <c r="F6" s="5"/>
      <c r="G6" s="5"/>
    </row>
    <row r="7" spans="1:9" ht="21" customHeight="1" thickTop="1" thickBot="1">
      <c r="A7" s="7" t="s">
        <v>1</v>
      </c>
      <c r="B7" s="8" t="s">
        <v>2</v>
      </c>
      <c r="C7" s="8"/>
      <c r="D7" s="8"/>
      <c r="E7" s="9" t="s">
        <v>3</v>
      </c>
      <c r="F7" s="9"/>
      <c r="G7" s="10"/>
    </row>
    <row r="8" spans="1:9" ht="17.25" customHeight="1" thickBot="1">
      <c r="A8" s="11"/>
      <c r="B8" s="12" t="s">
        <v>4</v>
      </c>
      <c r="C8" s="12" t="s">
        <v>5</v>
      </c>
      <c r="D8" s="13" t="s">
        <v>6</v>
      </c>
      <c r="E8" s="13" t="s">
        <v>7</v>
      </c>
      <c r="F8" s="12" t="s">
        <v>8</v>
      </c>
      <c r="G8" s="14" t="s">
        <v>9</v>
      </c>
    </row>
    <row r="9" spans="1:9" ht="17.25" customHeight="1" thickBot="1">
      <c r="A9" s="11"/>
      <c r="B9" s="12"/>
      <c r="C9" s="12"/>
      <c r="D9" s="15" t="s">
        <v>10</v>
      </c>
      <c r="E9" s="15" t="s">
        <v>11</v>
      </c>
      <c r="F9" s="12"/>
      <c r="G9" s="14"/>
    </row>
    <row r="10" spans="1:9" ht="27" customHeight="1" thickBot="1">
      <c r="A10" s="16" t="s">
        <v>12</v>
      </c>
      <c r="B10" s="17"/>
      <c r="C10" s="17"/>
      <c r="D10" s="17"/>
      <c r="E10" s="17"/>
      <c r="F10" s="17"/>
      <c r="G10" s="18"/>
    </row>
    <row r="11" spans="1:9" ht="24.75" customHeight="1">
      <c r="A11" s="19" t="s">
        <v>13</v>
      </c>
      <c r="B11" s="20"/>
      <c r="C11" s="20"/>
      <c r="D11" s="20"/>
      <c r="E11" s="20"/>
      <c r="F11" s="20"/>
      <c r="G11" s="21"/>
    </row>
    <row r="12" spans="1:9" ht="24.75" customHeight="1">
      <c r="A12" s="22" t="s">
        <v>14</v>
      </c>
      <c r="B12" s="23">
        <f>'[1]recet fonct 08-2018'!N16</f>
        <v>66498225.650000006</v>
      </c>
      <c r="C12" s="23">
        <f>'[1]recet fonct 08-2018'!P16</f>
        <v>56036879.620000012</v>
      </c>
      <c r="D12" s="23">
        <f>'[1]recet fonct 08-2018'!R16</f>
        <v>36089389.249999993</v>
      </c>
      <c r="E12" s="23">
        <f>'[1]Rec. Fonct°'!O13</f>
        <v>80016300</v>
      </c>
      <c r="F12" s="23">
        <f>E12*1.025</f>
        <v>82016707.5</v>
      </c>
      <c r="G12" s="23">
        <f>F12*1.025</f>
        <v>84067125.1875</v>
      </c>
      <c r="H12" s="24"/>
      <c r="I12" s="24"/>
    </row>
    <row r="13" spans="1:9" ht="24.75" customHeight="1">
      <c r="A13" s="22" t="s">
        <v>15</v>
      </c>
      <c r="B13" s="23">
        <f>'[1]recet fonct 08-2018'!N17</f>
        <v>268319037.74999997</v>
      </c>
      <c r="C13" s="23">
        <f>'[1]recet fonct 08-2018'!P17</f>
        <v>280266043.39999998</v>
      </c>
      <c r="D13" s="23">
        <f>'[1]recet fonct 08-2018'!R17</f>
        <v>209791336.89000002</v>
      </c>
      <c r="E13" s="23">
        <f>'[1]Rec. Fonct°'!O14</f>
        <v>348756000</v>
      </c>
      <c r="F13" s="23">
        <f t="shared" ref="F13:G20" si="0">E13*1.025</f>
        <v>357474899.99999994</v>
      </c>
      <c r="G13" s="23">
        <f t="shared" si="0"/>
        <v>366411772.49999988</v>
      </c>
      <c r="H13" s="24"/>
      <c r="I13" s="24"/>
    </row>
    <row r="14" spans="1:9" ht="24.75" customHeight="1">
      <c r="A14" s="22" t="s">
        <v>16</v>
      </c>
      <c r="B14" s="23">
        <f>'[1]recet fonct 08-2018'!N18</f>
        <v>0</v>
      </c>
      <c r="C14" s="23">
        <f>'[1]recet fonct 08-2018'!P18</f>
        <v>0</v>
      </c>
      <c r="D14" s="23">
        <f>'[1]recet fonct 08-2018'!R18</f>
        <v>0</v>
      </c>
      <c r="E14" s="23">
        <f>'[1]Rec. Fonct°'!O15</f>
        <v>0</v>
      </c>
      <c r="F14" s="23">
        <f t="shared" si="0"/>
        <v>0</v>
      </c>
      <c r="G14" s="23">
        <f t="shared" si="0"/>
        <v>0</v>
      </c>
    </row>
    <row r="15" spans="1:9" ht="24.75" customHeight="1">
      <c r="A15" s="22" t="s">
        <v>17</v>
      </c>
      <c r="B15" s="23">
        <f>'[1]recet fonct 08-2018'!N19</f>
        <v>59600</v>
      </c>
      <c r="C15" s="23">
        <f>'[1]recet fonct 08-2018'!P19</f>
        <v>85650</v>
      </c>
      <c r="D15" s="23">
        <f>'[1]recet fonct 08-2018'!R19</f>
        <v>58275</v>
      </c>
      <c r="E15" s="23">
        <f>'[1]Rec. Fonct°'!O16</f>
        <v>70000</v>
      </c>
      <c r="F15" s="23">
        <f t="shared" si="0"/>
        <v>71750</v>
      </c>
      <c r="G15" s="23">
        <f t="shared" si="0"/>
        <v>73543.75</v>
      </c>
      <c r="H15" s="24"/>
      <c r="I15" s="24"/>
    </row>
    <row r="16" spans="1:9" ht="24.75" customHeight="1">
      <c r="A16" s="22" t="s">
        <v>18</v>
      </c>
      <c r="B16" s="23">
        <f>'[1]recet fonct 08-2018'!N20</f>
        <v>3263063.8600000003</v>
      </c>
      <c r="C16" s="23">
        <f>'[1]recet fonct 08-2018'!P20</f>
        <v>2440247.11</v>
      </c>
      <c r="D16" s="23">
        <f>'[1]recet fonct 08-2018'!R20</f>
        <v>14886.6</v>
      </c>
      <c r="E16" s="23">
        <f>'[1]Rec. Fonct°'!O17</f>
        <v>2000</v>
      </c>
      <c r="F16" s="23">
        <f t="shared" si="0"/>
        <v>2050</v>
      </c>
      <c r="G16" s="23">
        <f t="shared" si="0"/>
        <v>2101.25</v>
      </c>
    </row>
    <row r="17" spans="1:9" ht="24.75" customHeight="1">
      <c r="A17" s="22" t="s">
        <v>19</v>
      </c>
      <c r="B17" s="23">
        <f>'[1]recet fonct 08-2018'!N21</f>
        <v>0</v>
      </c>
      <c r="C17" s="23">
        <f>'[1]recet fonct 08-2018'!P21</f>
        <v>0</v>
      </c>
      <c r="D17" s="23">
        <f>'[1]recet fonct 08-2018'!R21</f>
        <v>0</v>
      </c>
      <c r="E17" s="23">
        <f>'[1]Rec. Fonct°'!O18</f>
        <v>0</v>
      </c>
      <c r="F17" s="23">
        <f t="shared" si="0"/>
        <v>0</v>
      </c>
      <c r="G17" s="23">
        <f t="shared" si="0"/>
        <v>0</v>
      </c>
    </row>
    <row r="18" spans="1:9" ht="24.75" customHeight="1">
      <c r="A18" s="22" t="s">
        <v>20</v>
      </c>
      <c r="B18" s="23">
        <f>'[1]recet fonct 08-2018'!N22</f>
        <v>20283977.539999999</v>
      </c>
      <c r="C18" s="23">
        <f>'[1]recet fonct 08-2018'!P22</f>
        <v>21794022.200000003</v>
      </c>
      <c r="D18" s="23">
        <f>'[1]recet fonct 08-2018'!R22</f>
        <v>16100058.609999999</v>
      </c>
      <c r="E18" s="23">
        <f>'[1]Rec. Fonct°'!O19</f>
        <v>35022300</v>
      </c>
      <c r="F18" s="23">
        <f t="shared" si="0"/>
        <v>35897857.5</v>
      </c>
      <c r="G18" s="23">
        <f t="shared" si="0"/>
        <v>36795303.9375</v>
      </c>
      <c r="H18" s="24"/>
      <c r="I18" s="24"/>
    </row>
    <row r="19" spans="1:9" ht="24.75" customHeight="1">
      <c r="A19" s="22" t="s">
        <v>21</v>
      </c>
      <c r="B19" s="23">
        <f>'[1]recet fonct 08-2018'!N23</f>
        <v>0</v>
      </c>
      <c r="C19" s="23">
        <f>'[1]recet fonct 08-2018'!P23</f>
        <v>0</v>
      </c>
      <c r="D19" s="23">
        <f>'[1]recet fonct 08-2018'!R23</f>
        <v>0</v>
      </c>
      <c r="E19" s="23">
        <f>'[1]Rec. Fonct°'!O20</f>
        <v>0</v>
      </c>
      <c r="F19" s="23">
        <f t="shared" si="0"/>
        <v>0</v>
      </c>
      <c r="G19" s="23">
        <f t="shared" si="0"/>
        <v>0</v>
      </c>
    </row>
    <row r="20" spans="1:9" ht="24.75" customHeight="1" thickBot="1">
      <c r="A20" s="25" t="s">
        <v>22</v>
      </c>
      <c r="B20" s="26">
        <f>'[1]recet fonct 08-2018'!N24</f>
        <v>19433734.670000002</v>
      </c>
      <c r="C20" s="26">
        <f>'[1]recet fonct 08-2018'!P24</f>
        <v>55925118.490000002</v>
      </c>
      <c r="D20" s="26">
        <f>'[1]recet fonct 08-2018'!R24</f>
        <v>14259260.82</v>
      </c>
      <c r="E20" s="23">
        <f>'[1]Rec. Fonct°'!O21</f>
        <v>28510900</v>
      </c>
      <c r="F20" s="23">
        <f t="shared" si="0"/>
        <v>29223672.499999996</v>
      </c>
      <c r="G20" s="23">
        <f t="shared" si="0"/>
        <v>29954264.312499993</v>
      </c>
      <c r="H20" s="24"/>
      <c r="I20" s="24"/>
    </row>
    <row r="21" spans="1:9" ht="24.75" customHeight="1" thickBot="1">
      <c r="A21" s="27" t="s">
        <v>23</v>
      </c>
      <c r="B21" s="28">
        <f>SUM(B11:B20)</f>
        <v>377857639.47000003</v>
      </c>
      <c r="C21" s="28">
        <f t="shared" ref="C21:G21" si="1">SUM(C11:C20)</f>
        <v>416547960.81999999</v>
      </c>
      <c r="D21" s="28">
        <f t="shared" si="1"/>
        <v>276313207.17000002</v>
      </c>
      <c r="E21" s="28">
        <f>SUM(E11:E20)</f>
        <v>492377500</v>
      </c>
      <c r="F21" s="28">
        <f t="shared" si="1"/>
        <v>504686937.49999994</v>
      </c>
      <c r="G21" s="29">
        <f t="shared" si="1"/>
        <v>517304110.93749988</v>
      </c>
    </row>
    <row r="22" spans="1:9" ht="24.75" customHeight="1">
      <c r="A22" s="30" t="s">
        <v>24</v>
      </c>
      <c r="B22" s="31"/>
      <c r="C22" s="31"/>
      <c r="D22" s="31"/>
      <c r="E22" s="31"/>
      <c r="F22" s="31"/>
      <c r="G22" s="32"/>
    </row>
    <row r="23" spans="1:9" ht="24.75" customHeight="1">
      <c r="A23" s="22" t="s">
        <v>25</v>
      </c>
      <c r="B23" s="23">
        <f>'[1]Dep fonct 08-2018'!K14</f>
        <v>124277323.89</v>
      </c>
      <c r="C23" s="23">
        <f>'[1]Dep fonct 08-2018'!M14</f>
        <v>121042067.73000002</v>
      </c>
      <c r="D23" s="23">
        <f>'[1]Dep fonct 08-2018'!O14</f>
        <v>82362918.219999999</v>
      </c>
      <c r="E23" s="23">
        <f>'[1]Dép. Fonct° '!O18</f>
        <v>137452000</v>
      </c>
      <c r="F23" s="23">
        <f>E23*1.025</f>
        <v>140888300</v>
      </c>
      <c r="G23" s="23">
        <f>F23*1.025</f>
        <v>144410507.5</v>
      </c>
      <c r="H23" s="24"/>
      <c r="I23" s="24"/>
    </row>
    <row r="24" spans="1:9" ht="24.75" customHeight="1">
      <c r="A24" s="25" t="s">
        <v>26</v>
      </c>
      <c r="B24" s="23">
        <f>'[1]Dep fonct 08-2018'!K15</f>
        <v>22856032.120000001</v>
      </c>
      <c r="C24" s="23">
        <f>'[1]Dep fonct 08-2018'!M15</f>
        <v>26395469.960000001</v>
      </c>
      <c r="D24" s="23">
        <f>'[1]Dep fonct 08-2018'!O15</f>
        <v>14717955.129999999</v>
      </c>
      <c r="E24" s="23">
        <f>'[1]Dép. Fonct° '!O19</f>
        <v>33468500</v>
      </c>
      <c r="F24" s="23">
        <f t="shared" ref="F24:G30" si="2">E24*1.025</f>
        <v>34305212.5</v>
      </c>
      <c r="G24" s="23">
        <f t="shared" si="2"/>
        <v>35162842.8125</v>
      </c>
      <c r="H24" s="24"/>
      <c r="I24" s="24"/>
    </row>
    <row r="25" spans="1:9" ht="24.75" customHeight="1">
      <c r="A25" s="25" t="s">
        <v>27</v>
      </c>
      <c r="B25" s="23">
        <f>'[1]Dep fonct 08-2018'!K16</f>
        <v>71870152.680000007</v>
      </c>
      <c r="C25" s="26">
        <f>'[1]Dep fonct 08-2018'!M16</f>
        <v>75908109.340000004</v>
      </c>
      <c r="D25" s="23">
        <f>'[1]Dep fonct 08-2018'!O16</f>
        <v>5653867.6200000001</v>
      </c>
      <c r="E25" s="23">
        <f>'[1]Dép. Fonct° '!O20</f>
        <v>74828000</v>
      </c>
      <c r="F25" s="23">
        <f t="shared" si="2"/>
        <v>76698700</v>
      </c>
      <c r="G25" s="23">
        <f t="shared" si="2"/>
        <v>78616167.5</v>
      </c>
      <c r="H25" s="24"/>
      <c r="I25" s="24"/>
    </row>
    <row r="26" spans="1:9" ht="24.75" customHeight="1">
      <c r="A26" s="22" t="s">
        <v>28</v>
      </c>
      <c r="B26" s="23">
        <f>'[1]Dep fonct 08-2018'!K17</f>
        <v>19755161.870000001</v>
      </c>
      <c r="C26" s="23">
        <f>'[1]Dep fonct 08-2018'!M17</f>
        <v>18202860.600000001</v>
      </c>
      <c r="D26" s="23">
        <f>'[1]Dep fonct 08-2018'!O17</f>
        <v>17173033.489999998</v>
      </c>
      <c r="E26" s="23">
        <f>'[1]Dép. Fonct° '!O21</f>
        <v>19505000</v>
      </c>
      <c r="F26" s="23">
        <f t="shared" si="2"/>
        <v>19992625</v>
      </c>
      <c r="G26" s="23">
        <f t="shared" si="2"/>
        <v>20492440.625</v>
      </c>
      <c r="H26" s="24"/>
      <c r="I26" s="24"/>
    </row>
    <row r="27" spans="1:9" ht="24.75" customHeight="1">
      <c r="A27" s="22" t="s">
        <v>29</v>
      </c>
      <c r="B27" s="23">
        <f>'[1]Dep fonct 08-2018'!K18</f>
        <v>4772078.9399999995</v>
      </c>
      <c r="C27" s="23">
        <f>'[1]Dep fonct 08-2018'!M18</f>
        <v>1772991.96</v>
      </c>
      <c r="D27" s="23">
        <f>'[1]Dep fonct 08-2018'!O18</f>
        <v>1062919.18</v>
      </c>
      <c r="E27" s="23">
        <f>'[1]Dép. Fonct° '!O22</f>
        <v>700000</v>
      </c>
      <c r="F27" s="23">
        <f t="shared" si="2"/>
        <v>717499.99999999988</v>
      </c>
      <c r="G27" s="23">
        <f t="shared" si="2"/>
        <v>735437.49999999977</v>
      </c>
      <c r="H27" s="24"/>
      <c r="I27" s="24"/>
    </row>
    <row r="28" spans="1:9" ht="24.75" customHeight="1">
      <c r="A28" s="22" t="s">
        <v>30</v>
      </c>
      <c r="B28" s="23">
        <f>'[1]Dep fonct 08-2018'!K19</f>
        <v>6924.2</v>
      </c>
      <c r="C28" s="23">
        <f>'[1]Dep fonct 08-2018'!M19</f>
        <v>714765.04</v>
      </c>
      <c r="D28" s="23">
        <f>'[1]Dep fonct 08-2018'!O19</f>
        <v>466768</v>
      </c>
      <c r="E28" s="23">
        <f>'[1]Dép. Fonct° '!O23</f>
        <v>5300000</v>
      </c>
      <c r="F28" s="23">
        <f t="shared" si="2"/>
        <v>5432499.9999999991</v>
      </c>
      <c r="G28" s="23">
        <f t="shared" si="2"/>
        <v>5568312.4999999981</v>
      </c>
      <c r="H28" s="24"/>
      <c r="I28" s="24"/>
    </row>
    <row r="29" spans="1:9" ht="24.75" customHeight="1">
      <c r="A29" s="22" t="s">
        <v>31</v>
      </c>
      <c r="B29" s="23">
        <f>'[1]Dep fonct 08-2018'!K20</f>
        <v>0</v>
      </c>
      <c r="C29" s="23">
        <f>'[1]Dep fonct 08-2018'!M20</f>
        <v>0</v>
      </c>
      <c r="D29" s="23">
        <f>'[1]Dep fonct 08-2018'!O20</f>
        <v>0</v>
      </c>
      <c r="E29" s="23">
        <f>'[1]Dép. Fonct° '!O24</f>
        <v>200000</v>
      </c>
      <c r="F29" s="23">
        <f t="shared" si="2"/>
        <v>204999.99999999997</v>
      </c>
      <c r="G29" s="23">
        <f t="shared" si="2"/>
        <v>210124.99999999994</v>
      </c>
      <c r="H29" s="24"/>
      <c r="I29" s="24"/>
    </row>
    <row r="30" spans="1:9" ht="24.75" customHeight="1" thickBot="1">
      <c r="A30" s="22" t="s">
        <v>32</v>
      </c>
      <c r="B30" s="23">
        <f>'[1]Dep fonct 08-2018'!K21</f>
        <v>66604326.119999997</v>
      </c>
      <c r="C30" s="23">
        <f>'[1]Dep fonct 08-2018'!M21</f>
        <v>124014522.3</v>
      </c>
      <c r="D30" s="23">
        <f>'[1]Dep fonct 08-2018'!O21</f>
        <v>61409452.170000002</v>
      </c>
      <c r="E30" s="23">
        <f>'[1]Dép. Fonct° '!O25</f>
        <v>137700000</v>
      </c>
      <c r="F30" s="23">
        <f t="shared" si="2"/>
        <v>141142500</v>
      </c>
      <c r="G30" s="23">
        <f t="shared" si="2"/>
        <v>144671062.5</v>
      </c>
      <c r="H30" s="24"/>
      <c r="I30" s="24"/>
    </row>
    <row r="31" spans="1:9" ht="32.25" customHeight="1" thickBot="1">
      <c r="A31" s="27" t="s">
        <v>33</v>
      </c>
      <c r="B31" s="28">
        <f t="shared" ref="B31:G31" si="3">SUM(B22:B30)</f>
        <v>310141999.81999999</v>
      </c>
      <c r="C31" s="28">
        <f t="shared" si="3"/>
        <v>368050786.93000001</v>
      </c>
      <c r="D31" s="28">
        <f t="shared" si="3"/>
        <v>182846913.81</v>
      </c>
      <c r="E31" s="28">
        <f t="shared" si="3"/>
        <v>409153500</v>
      </c>
      <c r="F31" s="28">
        <f t="shared" si="3"/>
        <v>419382337.5</v>
      </c>
      <c r="G31" s="29">
        <f t="shared" si="3"/>
        <v>429866895.9375</v>
      </c>
    </row>
    <row r="32" spans="1:9" ht="37.5" customHeight="1" thickBot="1">
      <c r="A32" s="33" t="s">
        <v>34</v>
      </c>
      <c r="B32" s="28">
        <f>B21-B31</f>
        <v>67715639.650000036</v>
      </c>
      <c r="C32" s="28">
        <f>C21-C31</f>
        <v>48497173.889999986</v>
      </c>
      <c r="D32" s="28">
        <f t="shared" ref="D32:F32" si="4">D21-D31</f>
        <v>93466293.360000014</v>
      </c>
      <c r="E32" s="28">
        <f t="shared" si="4"/>
        <v>83224000</v>
      </c>
      <c r="F32" s="28">
        <f t="shared" si="4"/>
        <v>85304599.99999994</v>
      </c>
      <c r="G32" s="28">
        <f>G21-G31</f>
        <v>87437214.999999881</v>
      </c>
    </row>
    <row r="33" spans="1:9" ht="21" customHeight="1" thickTop="1" thickBot="1">
      <c r="A33" s="7" t="s">
        <v>1</v>
      </c>
      <c r="B33" s="8" t="s">
        <v>2</v>
      </c>
      <c r="C33" s="8"/>
      <c r="D33" s="8"/>
      <c r="E33" s="9" t="s">
        <v>3</v>
      </c>
      <c r="F33" s="9"/>
      <c r="G33" s="10"/>
    </row>
    <row r="34" spans="1:9" ht="17.25" customHeight="1" thickBot="1">
      <c r="A34" s="11"/>
      <c r="B34" s="12" t="s">
        <v>4</v>
      </c>
      <c r="C34" s="12" t="s">
        <v>5</v>
      </c>
      <c r="D34" s="13" t="s">
        <v>6</v>
      </c>
      <c r="E34" s="13" t="s">
        <v>7</v>
      </c>
      <c r="F34" s="12" t="s">
        <v>8</v>
      </c>
      <c r="G34" s="14" t="s">
        <v>9</v>
      </c>
    </row>
    <row r="35" spans="1:9" ht="17.25" customHeight="1" thickBot="1">
      <c r="A35" s="11"/>
      <c r="B35" s="12"/>
      <c r="C35" s="12"/>
      <c r="D35" s="15" t="s">
        <v>10</v>
      </c>
      <c r="E35" s="15" t="s">
        <v>11</v>
      </c>
      <c r="F35" s="12"/>
      <c r="G35" s="14"/>
    </row>
    <row r="36" spans="1:9" ht="19.5" customHeight="1">
      <c r="A36" s="19" t="s">
        <v>35</v>
      </c>
      <c r="B36" s="34"/>
      <c r="C36" s="34"/>
      <c r="D36" s="34"/>
      <c r="E36" s="34"/>
      <c r="F36" s="34"/>
      <c r="G36" s="35"/>
    </row>
    <row r="37" spans="1:9" ht="19.5" customHeight="1">
      <c r="A37" s="22" t="s">
        <v>36</v>
      </c>
      <c r="B37" s="23">
        <f>67715139.65+187986597.1+4510947.77</f>
        <v>260212684.52000001</v>
      </c>
      <c r="C37" s="23">
        <f>'[1]Rec. Eq.2017'!B14+'[1]Rec. Eq.2017'!B15+'[1]Rec. Eq.2017'!B16</f>
        <v>223051603.31999996</v>
      </c>
      <c r="D37" s="23">
        <f>12000000+160849791.87</f>
        <v>172849791.87</v>
      </c>
      <c r="E37" s="23">
        <v>118224000</v>
      </c>
      <c r="F37" s="23">
        <f t="shared" ref="F37:G38" si="5">E37*1.025</f>
        <v>121179599.99999999</v>
      </c>
      <c r="G37" s="23">
        <f t="shared" si="5"/>
        <v>124209089.99999997</v>
      </c>
    </row>
    <row r="38" spans="1:9" ht="19.5" customHeight="1">
      <c r="A38" s="22" t="s">
        <v>37</v>
      </c>
      <c r="B38" s="23"/>
      <c r="C38" s="23"/>
      <c r="D38" s="23">
        <v>5000000</v>
      </c>
      <c r="E38" s="23">
        <v>3000000</v>
      </c>
      <c r="F38" s="23">
        <f t="shared" si="5"/>
        <v>3074999.9999999995</v>
      </c>
      <c r="G38" s="23">
        <f t="shared" si="5"/>
        <v>3151874.9999999991</v>
      </c>
    </row>
    <row r="39" spans="1:9" ht="21" customHeight="1">
      <c r="A39" s="22" t="s">
        <v>38</v>
      </c>
      <c r="B39" s="23"/>
      <c r="C39" s="23"/>
      <c r="D39" s="23"/>
      <c r="E39" s="23"/>
      <c r="F39" s="23"/>
      <c r="G39" s="36"/>
    </row>
    <row r="40" spans="1:9" ht="21" customHeight="1">
      <c r="A40" s="22" t="s">
        <v>39</v>
      </c>
      <c r="B40" s="23"/>
      <c r="C40" s="23"/>
      <c r="D40" s="23"/>
      <c r="E40" s="23"/>
      <c r="F40" s="23"/>
      <c r="G40" s="36"/>
      <c r="H40" s="24"/>
      <c r="I40" s="24"/>
    </row>
    <row r="41" spans="1:9" ht="19.5" customHeight="1">
      <c r="A41" s="22" t="s">
        <v>40</v>
      </c>
      <c r="B41" s="23">
        <f>65736+141</f>
        <v>65877</v>
      </c>
      <c r="C41" s="23">
        <f>'[1]Rec. Eq.2017'!B12+'[1]Rec. Eq.2017'!B13</f>
        <v>3330736</v>
      </c>
      <c r="D41" s="23">
        <v>15230</v>
      </c>
      <c r="E41" s="23"/>
      <c r="F41" s="23"/>
      <c r="G41" s="36"/>
    </row>
    <row r="42" spans="1:9" ht="19.5" customHeight="1">
      <c r="A42" s="22" t="s">
        <v>41</v>
      </c>
      <c r="B42" s="23">
        <f>560000</f>
        <v>560000</v>
      </c>
      <c r="C42" s="23">
        <f>8560000+'[1]Rec. Eq.2017'!B17</f>
        <v>32560000</v>
      </c>
      <c r="D42" s="23">
        <v>22750000</v>
      </c>
      <c r="E42" s="23"/>
      <c r="F42" s="23"/>
      <c r="G42" s="36"/>
    </row>
    <row r="43" spans="1:9" ht="19.5" customHeight="1">
      <c r="A43" s="37" t="s">
        <v>42</v>
      </c>
      <c r="B43" s="23"/>
      <c r="C43" s="23"/>
      <c r="D43" s="23"/>
      <c r="E43" s="23"/>
      <c r="F43" s="23"/>
      <c r="G43" s="36"/>
    </row>
    <row r="44" spans="1:9" ht="19.5" customHeight="1">
      <c r="A44" s="37" t="s">
        <v>43</v>
      </c>
      <c r="B44" s="23"/>
      <c r="C44" s="23"/>
      <c r="D44" s="23"/>
      <c r="E44" s="23"/>
      <c r="F44" s="23"/>
      <c r="G44" s="36"/>
    </row>
    <row r="45" spans="1:9" ht="19.5" customHeight="1">
      <c r="A45" s="22" t="s">
        <v>44</v>
      </c>
      <c r="B45" s="23">
        <f>13300000</f>
        <v>13300000</v>
      </c>
      <c r="C45" s="23">
        <f>'[1]Rec. Eq.2017'!B21</f>
        <v>49700000</v>
      </c>
      <c r="D45" s="23">
        <v>19580000</v>
      </c>
      <c r="E45" s="23">
        <v>30500000</v>
      </c>
      <c r="F45" s="23">
        <f t="shared" ref="F45:G45" si="6">E45*1.025</f>
        <v>31262499.999999996</v>
      </c>
      <c r="G45" s="23">
        <f t="shared" si="6"/>
        <v>32044062.499999993</v>
      </c>
    </row>
    <row r="46" spans="1:9" ht="19.5" customHeight="1">
      <c r="A46" s="22" t="s">
        <v>45</v>
      </c>
      <c r="B46" s="23"/>
      <c r="C46" s="23"/>
      <c r="D46" s="23"/>
      <c r="E46" s="23"/>
      <c r="F46" s="23"/>
      <c r="G46" s="36"/>
    </row>
    <row r="47" spans="1:9" ht="19.5" customHeight="1">
      <c r="A47" s="22" t="s">
        <v>46</v>
      </c>
      <c r="B47" s="23"/>
      <c r="C47" s="23"/>
      <c r="D47" s="23"/>
      <c r="E47" s="23"/>
      <c r="F47" s="23"/>
      <c r="G47" s="36"/>
    </row>
    <row r="48" spans="1:9" ht="19.5" customHeight="1">
      <c r="A48" s="30" t="s">
        <v>47</v>
      </c>
      <c r="B48" s="23"/>
      <c r="C48" s="23"/>
      <c r="D48" s="23"/>
      <c r="E48" s="23"/>
      <c r="F48" s="23"/>
      <c r="G48" s="36"/>
    </row>
    <row r="49" spans="1:7" ht="19.5" customHeight="1">
      <c r="A49" s="22" t="s">
        <v>48</v>
      </c>
      <c r="B49" s="23">
        <v>35146052.710000001</v>
      </c>
      <c r="C49" s="23">
        <f>47422209.93+907270.15+3747813.69</f>
        <v>52077293.769999996</v>
      </c>
      <c r="D49" s="38">
        <f>42085913.16+3747813.69</f>
        <v>45833726.849999994</v>
      </c>
      <c r="E49" s="23">
        <v>50000000</v>
      </c>
      <c r="F49" s="23">
        <v>50500000</v>
      </c>
      <c r="G49" s="36">
        <v>51000000</v>
      </c>
    </row>
    <row r="50" spans="1:7" ht="19.5" customHeight="1" thickBot="1">
      <c r="A50" s="25" t="s">
        <v>49</v>
      </c>
      <c r="B50" s="26">
        <v>23566100</v>
      </c>
      <c r="C50" s="26">
        <v>31636100</v>
      </c>
      <c r="D50" s="23">
        <v>100</v>
      </c>
      <c r="E50" s="26">
        <v>34500000</v>
      </c>
      <c r="F50" s="26">
        <v>35000000</v>
      </c>
      <c r="G50" s="39">
        <v>35500000</v>
      </c>
    </row>
    <row r="51" spans="1:7" ht="27.75" customHeight="1" thickBot="1">
      <c r="A51" s="27" t="s">
        <v>50</v>
      </c>
      <c r="B51" s="28">
        <f>SUM(B36:B50)</f>
        <v>332850714.22999996</v>
      </c>
      <c r="C51" s="28">
        <f>SUM(C36:C50)</f>
        <v>392355733.08999991</v>
      </c>
      <c r="D51" s="28">
        <f>SUM(D36:D50)</f>
        <v>266028848.72</v>
      </c>
      <c r="E51" s="28">
        <f t="shared" ref="E51:G51" si="7">SUM(E36:E50)</f>
        <v>236224000</v>
      </c>
      <c r="F51" s="28">
        <f t="shared" si="7"/>
        <v>241017099.99999997</v>
      </c>
      <c r="G51" s="29">
        <f t="shared" si="7"/>
        <v>245905027.49999997</v>
      </c>
    </row>
    <row r="52" spans="1:7" ht="19.5" customHeight="1">
      <c r="A52" s="40" t="s">
        <v>51</v>
      </c>
      <c r="B52" s="20"/>
      <c r="C52" s="20"/>
      <c r="D52" s="20"/>
      <c r="E52" s="20"/>
      <c r="F52" s="20"/>
      <c r="G52" s="21"/>
    </row>
    <row r="53" spans="1:7" ht="19.5" customHeight="1">
      <c r="A53" s="22" t="s">
        <v>52</v>
      </c>
      <c r="B53" s="31"/>
      <c r="C53" s="31"/>
      <c r="D53" s="31"/>
      <c r="E53" s="31"/>
      <c r="F53" s="31"/>
      <c r="G53" s="32"/>
    </row>
    <row r="54" spans="1:7" ht="19.5" customHeight="1">
      <c r="A54" s="41" t="s">
        <v>53</v>
      </c>
      <c r="B54" s="23">
        <f>'[1]dep equi 08-2017'!M8</f>
        <v>39181.75</v>
      </c>
      <c r="C54" s="23">
        <f>'[1]dep equi 08-2017'!O8</f>
        <v>58162.41</v>
      </c>
      <c r="D54" s="23">
        <f>'[1]dep equi 08-2017'!Q8</f>
        <v>10816.02</v>
      </c>
      <c r="E54" s="23">
        <f>'[1]dep.EQUIP prév'!H7</f>
        <v>0</v>
      </c>
      <c r="F54" s="23">
        <f>'[1]dep.EQUIP prév'!I7</f>
        <v>0</v>
      </c>
      <c r="G54" s="23">
        <f>'[1]dep.EQUIP prév'!J7</f>
        <v>0</v>
      </c>
    </row>
    <row r="55" spans="1:7" ht="19.5" customHeight="1">
      <c r="A55" s="41" t="s">
        <v>54</v>
      </c>
      <c r="B55" s="23">
        <f>'[1]dep equi 08-2017'!M9</f>
        <v>26805692.750000004</v>
      </c>
      <c r="C55" s="23">
        <f>'[1]dep equi 08-2017'!O9</f>
        <v>1796179.1</v>
      </c>
      <c r="D55" s="23">
        <f>'[1]dep equi 08-2017'!Q9</f>
        <v>7435190.3700000001</v>
      </c>
      <c r="E55" s="23">
        <f>'[1]dep.EQUIP prév'!H8</f>
        <v>17700000</v>
      </c>
      <c r="F55" s="23">
        <f>'[1]dep.EQUIP prév'!I8</f>
        <v>10000000</v>
      </c>
      <c r="G55" s="23">
        <f>'[1]dep.EQUIP prév'!J8</f>
        <v>5000000</v>
      </c>
    </row>
    <row r="56" spans="1:7" ht="19.5" customHeight="1">
      <c r="A56" s="41" t="s">
        <v>55</v>
      </c>
      <c r="B56" s="23">
        <f>'[1]dep equi 08-2017'!M10</f>
        <v>1610106.47</v>
      </c>
      <c r="C56" s="23">
        <f>'[1]dep equi 08-2017'!O10</f>
        <v>4969577.42</v>
      </c>
      <c r="D56" s="23">
        <f>'[1]dep equi 08-2017'!Q10</f>
        <v>2459945.2599999998</v>
      </c>
      <c r="E56" s="23">
        <f>'[1]dep.EQUIP prév'!H9</f>
        <v>0</v>
      </c>
      <c r="F56" s="23">
        <f>'[1]dep.EQUIP prév'!I9</f>
        <v>0</v>
      </c>
      <c r="G56" s="23">
        <f>'[1]dep.EQUIP prév'!J9</f>
        <v>0</v>
      </c>
    </row>
    <row r="57" spans="1:7" ht="19.5" customHeight="1">
      <c r="A57" s="41" t="s">
        <v>56</v>
      </c>
      <c r="B57" s="23">
        <f>'[1]dep equi 08-2017'!M11</f>
        <v>0</v>
      </c>
      <c r="C57" s="23">
        <f>'[1]dep equi 08-2017'!O11</f>
        <v>10253264.809999999</v>
      </c>
      <c r="D57" s="23">
        <f>'[1]dep equi 08-2017'!Q11</f>
        <v>0</v>
      </c>
      <c r="E57" s="23">
        <f>'[1]dep.EQUIP prév'!H10</f>
        <v>0</v>
      </c>
      <c r="F57" s="23">
        <f>'[1]dep.EQUIP prév'!I10</f>
        <v>0</v>
      </c>
      <c r="G57" s="23">
        <f>'[1]dep.EQUIP prév'!J10</f>
        <v>0</v>
      </c>
    </row>
    <row r="58" spans="1:7" ht="19.5" customHeight="1">
      <c r="A58" s="41" t="s">
        <v>57</v>
      </c>
      <c r="B58" s="23">
        <f>'[1]dep equi 08-2017'!M12</f>
        <v>161400</v>
      </c>
      <c r="C58" s="23">
        <f>'[1]dep equi 08-2017'!O12</f>
        <v>198000</v>
      </c>
      <c r="D58" s="23">
        <f>'[1]dep equi 08-2017'!Q12</f>
        <v>217625.52</v>
      </c>
      <c r="E58" s="23">
        <f>'[1]dep.EQUIP prév'!H11</f>
        <v>0</v>
      </c>
      <c r="F58" s="23">
        <f>'[1]dep.EQUIP prév'!I11</f>
        <v>0</v>
      </c>
      <c r="G58" s="23">
        <f>'[1]dep.EQUIP prév'!J11</f>
        <v>0</v>
      </c>
    </row>
    <row r="59" spans="1:7" ht="19.5" customHeight="1">
      <c r="A59" s="41" t="s">
        <v>58</v>
      </c>
      <c r="B59" s="23">
        <f>'[1]dep equi 08-2017'!M13</f>
        <v>631964.54</v>
      </c>
      <c r="C59" s="23">
        <f>'[1]dep equi 08-2017'!O13</f>
        <v>542355.41999999993</v>
      </c>
      <c r="D59" s="23">
        <f>'[1]dep equi 08-2017'!Q13</f>
        <v>94439.94</v>
      </c>
      <c r="E59" s="23">
        <f>'[1]dep.EQUIP prév'!H12</f>
        <v>0</v>
      </c>
      <c r="F59" s="23">
        <f>'[1]dep.EQUIP prév'!I12</f>
        <v>0</v>
      </c>
      <c r="G59" s="23">
        <f>'[1]dep.EQUIP prév'!J12</f>
        <v>0</v>
      </c>
    </row>
    <row r="60" spans="1:7" ht="19.5" customHeight="1">
      <c r="A60" s="41" t="s">
        <v>59</v>
      </c>
      <c r="B60" s="23">
        <f>'[1]dep equi 08-2017'!M14</f>
        <v>20819585.77</v>
      </c>
      <c r="C60" s="23">
        <f>'[1]dep equi 08-2017'!O14</f>
        <v>42747100.179999992</v>
      </c>
      <c r="D60" s="23">
        <f>'[1]dep equi 08-2017'!Q14</f>
        <v>1001507.3400000001</v>
      </c>
      <c r="E60" s="23">
        <f>'[1]dep.EQUIP prév'!H13</f>
        <v>3538000</v>
      </c>
      <c r="F60" s="23">
        <f>'[1]dep.EQUIP prév'!I13</f>
        <v>5000000</v>
      </c>
      <c r="G60" s="23">
        <f>'[1]dep.EQUIP prév'!J13</f>
        <v>7000000</v>
      </c>
    </row>
    <row r="61" spans="1:7" ht="19.5" customHeight="1">
      <c r="A61" s="22" t="s">
        <v>60</v>
      </c>
      <c r="B61" s="23">
        <f>'[1]dep equi 08-2017'!M15</f>
        <v>17846701.050000001</v>
      </c>
      <c r="C61" s="23">
        <f>'[1]dep equi 08-2017'!O15</f>
        <v>18442621.690000001</v>
      </c>
      <c r="D61" s="23">
        <f>'[1]dep equi 08-2017'!Q15</f>
        <v>20982094.600000001</v>
      </c>
      <c r="E61" s="23">
        <f>'[1]dep.EQUIP prév'!H14</f>
        <v>24688000</v>
      </c>
      <c r="F61" s="23">
        <f>'[1]dep.EQUIP prév'!I14</f>
        <v>30000000</v>
      </c>
      <c r="G61" s="23">
        <f>'[1]dep.EQUIP prév'!J14</f>
        <v>35000000</v>
      </c>
    </row>
    <row r="62" spans="1:7" ht="19.5" customHeight="1">
      <c r="A62" s="25" t="s">
        <v>61</v>
      </c>
      <c r="B62" s="26">
        <f>'[1]dep equi 08-2017'!M16</f>
        <v>36140543.490000002</v>
      </c>
      <c r="C62" s="26">
        <f>'[1]dep equi 08-2017'!O16</f>
        <v>68785786.420000002</v>
      </c>
      <c r="D62" s="26">
        <f>'[1]dep equi 08-2017'!Q16</f>
        <v>11663930.640000001</v>
      </c>
      <c r="E62" s="23">
        <f>'[1]dep.EQUIP prév'!H15</f>
        <v>37300000</v>
      </c>
      <c r="F62" s="23">
        <f>'[1]dep.EQUIP prév'!I15</f>
        <v>43300000</v>
      </c>
      <c r="G62" s="23">
        <f>'[1]dep.EQUIP prév'!J15</f>
        <v>43300000</v>
      </c>
    </row>
    <row r="63" spans="1:7" ht="19.5" customHeight="1">
      <c r="A63" s="42" t="s">
        <v>62</v>
      </c>
      <c r="B63" s="26">
        <f>'[1]dep equi 08-2017'!M17</f>
        <v>0</v>
      </c>
      <c r="C63" s="26">
        <f>'[1]dep equi 08-2017'!O17</f>
        <v>0</v>
      </c>
      <c r="D63" s="26">
        <f>'[1]dep equi 08-2017'!Q17</f>
        <v>0</v>
      </c>
      <c r="E63" s="23">
        <f>'[1]dep.EQUIP prév'!H16</f>
        <v>0</v>
      </c>
      <c r="F63" s="23">
        <f>'[1]dep.EQUIP prév'!I16</f>
        <v>0</v>
      </c>
      <c r="G63" s="23">
        <f>'[1]dep.EQUIP prév'!J16</f>
        <v>0</v>
      </c>
    </row>
    <row r="64" spans="1:7" ht="19.5" customHeight="1" thickBot="1">
      <c r="A64" s="43" t="s">
        <v>63</v>
      </c>
      <c r="B64" s="26">
        <f>'[1]dep equi 08-2017'!M18</f>
        <v>0</v>
      </c>
      <c r="C64" s="26">
        <f>'[1]dep equi 08-2017'!O18</f>
        <v>0</v>
      </c>
      <c r="D64" s="26">
        <f>'[1]dep equi 08-2017'!Q18</f>
        <v>0</v>
      </c>
      <c r="E64" s="23">
        <f>'[1]dep.EQUIP prév'!H17</f>
        <v>0</v>
      </c>
      <c r="F64" s="23">
        <f>'[1]dep.EQUIP prév'!I17</f>
        <v>0</v>
      </c>
      <c r="G64" s="23">
        <f>'[1]dep.EQUIP prév'!J17</f>
        <v>0</v>
      </c>
    </row>
    <row r="65" spans="1:7" ht="27.75" customHeight="1" thickBot="1">
      <c r="A65" s="27" t="s">
        <v>64</v>
      </c>
      <c r="B65" s="28">
        <f t="shared" ref="B65:G65" si="8">SUM(B52:B62)</f>
        <v>104055175.81999999</v>
      </c>
      <c r="C65" s="28">
        <f t="shared" si="8"/>
        <v>147793047.44999999</v>
      </c>
      <c r="D65" s="28">
        <f t="shared" si="8"/>
        <v>43865549.689999998</v>
      </c>
      <c r="E65" s="28">
        <f t="shared" si="8"/>
        <v>83226000</v>
      </c>
      <c r="F65" s="28">
        <f t="shared" si="8"/>
        <v>88300000</v>
      </c>
      <c r="G65" s="29">
        <f t="shared" si="8"/>
        <v>90300000</v>
      </c>
    </row>
    <row r="66" spans="1:7" ht="27.75" customHeight="1" thickBot="1">
      <c r="A66" s="44"/>
      <c r="B66" s="45"/>
      <c r="C66" s="45"/>
      <c r="D66" s="45"/>
      <c r="E66" s="45"/>
      <c r="F66" s="45"/>
      <c r="G66" s="46"/>
    </row>
    <row r="67" spans="1:7" ht="27.75" customHeight="1" thickBot="1">
      <c r="A67" s="27" t="s">
        <v>65</v>
      </c>
      <c r="B67" s="28">
        <f>B51-B65</f>
        <v>228795538.40999997</v>
      </c>
      <c r="C67" s="28">
        <f>C51-C65</f>
        <v>244562685.63999993</v>
      </c>
      <c r="D67" s="28">
        <f t="shared" ref="D67:G67" si="9">D51-D65</f>
        <v>222163299.03</v>
      </c>
      <c r="E67" s="28">
        <f>E51-E65</f>
        <v>152998000</v>
      </c>
      <c r="F67" s="28">
        <f t="shared" si="9"/>
        <v>152717099.99999997</v>
      </c>
      <c r="G67" s="28">
        <f t="shared" si="9"/>
        <v>155605027.49999997</v>
      </c>
    </row>
    <row r="68" spans="1:7" ht="11.25" customHeight="1">
      <c r="A68" s="47"/>
      <c r="B68" s="48"/>
      <c r="C68" s="48"/>
      <c r="D68" s="48"/>
      <c r="E68" s="48"/>
      <c r="F68" s="48"/>
      <c r="G68" s="49"/>
    </row>
    <row r="69" spans="1:7">
      <c r="A69" s="50"/>
      <c r="B69" s="51"/>
      <c r="C69" s="51"/>
      <c r="D69" s="51"/>
      <c r="E69" s="51"/>
      <c r="F69" s="51"/>
      <c r="G69" s="51"/>
    </row>
    <row r="70" spans="1:7" ht="23.25">
      <c r="E70" s="52" t="s">
        <v>66</v>
      </c>
    </row>
    <row r="71" spans="1:7" ht="23.25">
      <c r="E71" s="53" t="s">
        <v>67</v>
      </c>
    </row>
    <row r="74" spans="1:7">
      <c r="E74" s="2">
        <f>E65-E67</f>
        <v>-69772000</v>
      </c>
    </row>
  </sheetData>
  <mergeCells count="14">
    <mergeCell ref="A33:A35"/>
    <mergeCell ref="B33:D33"/>
    <mergeCell ref="E33:G33"/>
    <mergeCell ref="B34:B35"/>
    <mergeCell ref="C34:C35"/>
    <mergeCell ref="F34:F35"/>
    <mergeCell ref="G34:G35"/>
    <mergeCell ref="A7:A9"/>
    <mergeCell ref="B7:D7"/>
    <mergeCell ref="E7:G7"/>
    <mergeCell ref="B8:B9"/>
    <mergeCell ref="C8:C9"/>
    <mergeCell ref="F8:F9"/>
    <mergeCell ref="G8:G9"/>
  </mergeCells>
  <pageMargins left="0.19685039370078741" right="0.19685039370078741" top="0.39370078740157483" bottom="0.39370078740157483" header="0" footer="0"/>
  <pageSetup paperSize="9"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Prog indice</vt:lpstr>
      <vt:lpstr>Programmation</vt:lpstr>
      <vt:lpstr>'Prog indice'!Zone_d_impression</vt:lpstr>
      <vt:lpstr>Programmation!Zone_d_impression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CM</dc:creator>
  <cp:lastModifiedBy>CM</cp:lastModifiedBy>
  <dcterms:created xsi:type="dcterms:W3CDTF">2019-11-29T10:45:36Z</dcterms:created>
  <dcterms:modified xsi:type="dcterms:W3CDTF">2019-11-29T10:50:03Z</dcterms:modified>
</cp:coreProperties>
</file>